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pım İşi" sheetId="1" state="visible" r:id="rId1"/>
    <sheet xmlns:r="http://schemas.openxmlformats.org/officeDocument/2006/relationships" name="Hizmet Alım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</font>
    <font/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1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1" pivotButton="0" quotePrefix="0" xfId="0"/>
    <xf numFmtId="0" fontId="4" fillId="0" borderId="0" pivotButton="0" quotePrefix="0" xfId="0"/>
    <xf numFmtId="1" fontId="0" fillId="3" borderId="1" applyAlignment="1" pivotButton="0" quotePrefix="0" xfId="0">
      <alignment horizontal="right"/>
    </xf>
    <xf numFmtId="2" fontId="0" fillId="2" borderId="1" pivotButton="0" quotePrefix="0" xfId="0"/>
    <xf numFmtId="4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0" fontId="3" fillId="0" borderId="1" pivotButton="0" quotePrefix="0" xfId="0"/>
    <xf numFmtId="0" fontId="0" fillId="2" borderId="1" pivotButton="0" quotePrefix="0" xfId="0"/>
    <xf numFmtId="4" fontId="3" fillId="3" borderId="1" applyAlignment="1" pivotButton="0" quotePrefix="0" xfId="0">
      <alignment horizontal="right"/>
    </xf>
    <xf numFmtId="49" fontId="0" fillId="3" borderId="1" applyAlignment="1" pivotButton="0" quotePrefix="0" xfId="0">
      <alignment horizontal="right"/>
    </xf>
    <xf numFmtId="0" fontId="5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halesinirdeger.com/?utm_source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8" customWidth="1" min="3" max="3"/>
    <col width="12" customWidth="1" min="4" max="4"/>
    <col width="12" customWidth="1" min="5" max="5"/>
    <col width="30" customWidth="1" min="6" max="6"/>
    <col width="4" customWidth="1" min="7" max="7"/>
    <col width="34" customWidth="1" min="8" max="8"/>
    <col width="20" customWidth="1" min="9" max="9"/>
    <col hidden="1" width="13" customWidth="1" min="10" max="10"/>
    <col hidden="1" width="13" customWidth="1" min="11" max="11"/>
  </cols>
  <sheetData>
    <row r="1">
      <c r="A1" s="1" t="inlineStr">
        <is>
          <t>Sınır Değer Hesaplama — Yapım İşleri</t>
        </is>
      </c>
    </row>
    <row r="2">
      <c r="A2" s="2" t="inlineStr">
        <is>
          <t>Kamu İhale Genel Tebliği m.45.1.1 · SD = (K × Tort2) / (C × N) · C ve K üç haneye yuvarlanır</t>
        </is>
      </c>
    </row>
    <row r="3">
      <c r="A3" s="2" t="inlineStr">
        <is>
          <t>Çevrimiçi hesap ve tutanak yükleme (ücretsiz): https://ihalesinirdeger.com</t>
        </is>
      </c>
    </row>
    <row r="4">
      <c r="A4" s="2" t="inlineStr">
        <is>
          <t>Sarı hücreleri doldurun. Sonuç bilgi amaçlıdır; ihale dokümanı ve idarenin tutanağı esastır. Bu sayfa yapım işleri içindir; hizmet alımı için “Hizmet Alımı” sayfası. Mal alımında formül yoktur.</t>
        </is>
      </c>
    </row>
    <row r="6">
      <c r="B6" s="3" t="inlineStr">
        <is>
          <t>Yaklaşık maliyet (TL)</t>
        </is>
      </c>
      <c r="C6" s="4" t="n">
        <v>10000000</v>
      </c>
      <c r="H6" s="5" t="inlineStr">
        <is>
          <t>Geçerli teklif sayısı (YM’nin %40–%120’si)</t>
        </is>
      </c>
      <c r="I6" s="6">
        <f>COUNTIF(D12:D61,1)</f>
        <v/>
      </c>
    </row>
    <row r="7">
      <c r="B7" s="3" t="inlineStr">
        <is>
          <t>N katsayısı (bina/tesisat 1,00 · diğer 1,20)</t>
        </is>
      </c>
      <c r="C7" s="7" t="n">
        <v>1.2</v>
      </c>
      <c r="H7" s="5" t="inlineStr">
        <is>
          <t>Tort1 (aritmetik ortalama)</t>
        </is>
      </c>
      <c r="I7" s="8">
        <f>IF(I6=0,"",AVERAGEIF(D12:D61,1,C12:C61))</f>
        <v/>
      </c>
    </row>
    <row r="8">
      <c r="B8" s="3" t="inlineStr">
        <is>
          <t>Sizin teklifiniz (isteğe bağlı, TL)</t>
        </is>
      </c>
      <c r="C8" s="4" t="n"/>
      <c r="H8" s="5" t="inlineStr">
        <is>
          <t>σ (standart sapma)</t>
        </is>
      </c>
      <c r="I8" s="8">
        <f>IF(I6&lt;=1,0,STDEV(J12:J61))</f>
        <v/>
      </c>
    </row>
    <row r="9">
      <c r="H9" s="5" t="inlineStr">
        <is>
          <t>Tort2 (σ aralığındakilerin ortalaması)</t>
        </is>
      </c>
      <c r="I9" s="8">
        <f>IF(I6=0,"",AVERAGEIF(E12:E61,1,C12:C61))</f>
        <v/>
      </c>
    </row>
    <row r="10">
      <c r="H10" s="5" t="inlineStr">
        <is>
          <t>C = Tort2 / YM (3 hane)</t>
        </is>
      </c>
      <c r="I10" s="9">
        <f>IF(I6=0,"",ROUND(I9/C6,3))</f>
        <v/>
      </c>
    </row>
    <row r="11">
      <c r="A11" s="10" t="inlineStr">
        <is>
          <t>Sıra</t>
        </is>
      </c>
      <c r="B11" s="10" t="inlineStr">
        <is>
          <t>İstekli (isteğe bağlı)</t>
        </is>
      </c>
      <c r="C11" s="10" t="inlineStr">
        <is>
          <t>Teklif (TL)</t>
        </is>
      </c>
      <c r="D11" s="10" t="inlineStr">
        <is>
          <t>Hesaba girer</t>
        </is>
      </c>
      <c r="E11" s="10" t="inlineStr">
        <is>
          <t>σ aralığında</t>
        </is>
      </c>
      <c r="F11" s="10" t="inlineStr">
        <is>
          <t>Durum</t>
        </is>
      </c>
      <c r="H11" s="5" t="inlineStr">
        <is>
          <t>K (3 hane)</t>
        </is>
      </c>
      <c r="I11" s="9">
        <f>IF(I6=0,"",ROUND(IF(I10&lt;0.6,I10,IF(I10&lt;=1,(3.2*I10-I10^2-0.6)/(I10+1),(I10^2-0.8*I10+1.4)/(I10+1))),3))</f>
        <v/>
      </c>
    </row>
    <row r="12">
      <c r="A12" t="n">
        <v>1</v>
      </c>
      <c r="B12" s="11" t="inlineStr">
        <is>
          <t>Örnek A İnşaat Ltd. Şti.</t>
        </is>
      </c>
      <c r="C12" s="4" t="n">
        <v>8450000</v>
      </c>
      <c r="D12">
        <f>IF(OR(C12="",$C$6=""),"",IF(AND(C12&gt;=0.4*$C$6,C12&lt;=1.2*$C$6),1,""))</f>
        <v/>
      </c>
      <c r="E12">
        <f>IF(D12=1,IF(AND(C12&gt;=$I$7-$I$8,C12&lt;=$I$7+$I$8),1,""),"")</f>
        <v/>
      </c>
      <c r="F12">
        <f>IF(OR(C12="",$C$6=""),"",IF(C12&lt;$I$14,"Sınır değer altı (aşırı düşük)","Sınır değere uyuyor"))</f>
        <v/>
      </c>
      <c r="H12" s="5" t="inlineStr">
        <is>
          <t>Formülle sınır değer</t>
        </is>
      </c>
      <c r="I12" s="8">
        <f>IF(I6=0,"",I11*I9/(I10*C7))</f>
        <v/>
      </c>
      <c r="J12">
        <f>IF(D12=1,C12,"")</f>
        <v/>
      </c>
      <c r="K12">
        <f>IF(AND(C12&lt;&gt;"",$C$6&lt;&gt;""),IF(C12&gt;=$I$14,C12,""),"")</f>
        <v/>
      </c>
    </row>
    <row r="13">
      <c r="A13" t="n">
        <v>2</v>
      </c>
      <c r="B13" s="11" t="inlineStr">
        <is>
          <t>Örnek B Yapı A.Ş.</t>
        </is>
      </c>
      <c r="C13" s="4" t="n">
        <v>8900000</v>
      </c>
      <c r="D13">
        <f>IF(OR(C13="",$C$6=""),"",IF(AND(C13&gt;=0.4*$C$6,C13&lt;=1.2*$C$6),1,""))</f>
        <v/>
      </c>
      <c r="E13">
        <f>IF(D13=1,IF(AND(C13&gt;=$I$7-$I$8,C13&lt;=$I$7+$I$8),1,""),"")</f>
        <v/>
      </c>
      <c r="F13">
        <f>IF(OR(C13="",$C$6=""),"",IF(C13&lt;$I$14,"Sınır değer altı (aşırı düşük)","Sınır değere uyuyor"))</f>
        <v/>
      </c>
      <c r="H13" s="5" t="inlineStr">
        <is>
          <t>YM’nin %40’ı (taban)</t>
        </is>
      </c>
      <c r="I13" s="8">
        <f>IF(C6="","",0.4*C6)</f>
        <v/>
      </c>
      <c r="J13">
        <f>IF(D13=1,C13,"")</f>
        <v/>
      </c>
      <c r="K13">
        <f>IF(AND(C13&lt;&gt;"",$C$6&lt;&gt;""),IF(C13&gt;=$I$14,C13,""),"")</f>
        <v/>
      </c>
    </row>
    <row r="14">
      <c r="A14" t="n">
        <v>3</v>
      </c>
      <c r="B14" s="11" t="inlineStr">
        <is>
          <t>Örnek C Taahhüt Ltd. Şti.</t>
        </is>
      </c>
      <c r="C14" s="4" t="n">
        <v>9120000</v>
      </c>
      <c r="D14">
        <f>IF(OR(C14="",$C$6=""),"",IF(AND(C14&gt;=0.4*$C$6,C14&lt;=1.2*$C$6),1,""))</f>
        <v/>
      </c>
      <c r="E14">
        <f>IF(D14=1,IF(AND(C14&gt;=$I$7-$I$8,C14&lt;=$I$7+$I$8),1,""),"")</f>
        <v/>
      </c>
      <c r="F14">
        <f>IF(OR(C14="",$C$6=""),"",IF(C14&lt;$I$14,"Sınır değer altı (aşırı düşük)","Sınır değere uyuyor"))</f>
        <v/>
      </c>
      <c r="H14" s="3" t="inlineStr">
        <is>
          <t>SINIR DEĞER</t>
        </is>
      </c>
      <c r="I14" s="12">
        <f>IF(C6="","",IF(I6=0,I13,MAX(I13,I12)))</f>
        <v/>
      </c>
      <c r="J14">
        <f>IF(D14=1,C14,"")</f>
        <v/>
      </c>
      <c r="K14">
        <f>IF(AND(C14&lt;&gt;"",$C$6&lt;&gt;""),IF(C14&gt;=$I$14,C14,""),"")</f>
        <v/>
      </c>
    </row>
    <row r="15">
      <c r="A15" t="n">
        <v>4</v>
      </c>
      <c r="B15" s="11" t="inlineStr">
        <is>
          <t>Örnek D Mühendislik A.Ş.</t>
        </is>
      </c>
      <c r="C15" s="4" t="n">
        <v>7100000</v>
      </c>
      <c r="D15">
        <f>IF(OR(C15="",$C$6=""),"",IF(AND(C15&gt;=0.4*$C$6,C15&lt;=1.2*$C$6),1,""))</f>
        <v/>
      </c>
      <c r="E15">
        <f>IF(D15=1,IF(AND(C15&gt;=$I$7-$I$8,C15&lt;=$I$7+$I$8),1,""),"")</f>
        <v/>
      </c>
      <c r="F15">
        <f>IF(OR(C15="",$C$6=""),"",IF(C15&lt;$I$14,"Sınır değer altı (aşırı düşük)","Sınır değere uyuyor"))</f>
        <v/>
      </c>
      <c r="H15" s="5" t="inlineStr">
        <is>
          <t>Nasıl çıktı</t>
        </is>
      </c>
      <c r="I15" s="13">
        <f>IF(C6="","",IF(I6=0,"Geçerli teklif yok → YM’nin %40’ı",IF(I12&lt;I13,"Hesap %40’ın altında → YM’nin %40’ı",IF(I6=1,"Tek geçerli teklif → Tort2 o teklif","Formül"))))</f>
        <v/>
      </c>
      <c r="J15">
        <f>IF(D15=1,C15,"")</f>
        <v/>
      </c>
      <c r="K15">
        <f>IF(AND(C15&lt;&gt;"",$C$6&lt;&gt;""),IF(C15&gt;=$I$14,C15,""),"")</f>
        <v/>
      </c>
    </row>
    <row r="16">
      <c r="A16" t="n">
        <v>5</v>
      </c>
      <c r="B16" s="11" t="inlineStr">
        <is>
          <t>Örnek E İnşaat Ltd. Şti.</t>
        </is>
      </c>
      <c r="C16" s="4" t="n">
        <v>9650000</v>
      </c>
      <c r="D16">
        <f>IF(OR(C16="",$C$6=""),"",IF(AND(C16&gt;=0.4*$C$6,C16&lt;=1.2*$C$6),1,""))</f>
        <v/>
      </c>
      <c r="E16">
        <f>IF(D16=1,IF(AND(C16&gt;=$I$7-$I$8,C16&lt;=$I$7+$I$8),1,""),"")</f>
        <v/>
      </c>
      <c r="F16">
        <f>IF(OR(C16="",$C$6=""),"",IF(C16&lt;$I$14,"Sınır değer altı (aşırı düşük)","Sınır değere uyuyor"))</f>
        <v/>
      </c>
      <c r="H16" s="5" t="inlineStr">
        <is>
          <t>S.D.’ye uyan en düşük teklif</t>
        </is>
      </c>
      <c r="I16" s="8">
        <f>IF(COUNT(K12:K61)=0,"",MIN(K12:K61))</f>
        <v/>
      </c>
      <c r="J16">
        <f>IF(D16=1,C16,"")</f>
        <v/>
      </c>
      <c r="K16">
        <f>IF(AND(C16&lt;&gt;"",$C$6&lt;&gt;""),IF(C16&gt;=$I$14,C16,""),"")</f>
        <v/>
      </c>
    </row>
    <row r="17">
      <c r="A17" t="n">
        <v>6</v>
      </c>
      <c r="B17" s="11" t="inlineStr">
        <is>
          <t>Örnek F Yapı Ltd. Şti.</t>
        </is>
      </c>
      <c r="C17" s="4" t="n">
        <v>3500000</v>
      </c>
      <c r="D17">
        <f>IF(OR(C17="",$C$6=""),"",IF(AND(C17&gt;=0.4*$C$6,C17&lt;=1.2*$C$6),1,""))</f>
        <v/>
      </c>
      <c r="E17">
        <f>IF(D17=1,IF(AND(C17&gt;=$I$7-$I$8,C17&lt;=$I$7+$I$8),1,""),"")</f>
        <v/>
      </c>
      <c r="F17">
        <f>IF(OR(C17="",$C$6=""),"",IF(C17&lt;$I$14,"Sınır değer altı (aşırı düşük)","Sınır değere uyuyor"))</f>
        <v/>
      </c>
      <c r="H17" s="5" t="inlineStr">
        <is>
          <t>Sizin sıranız (en düşükten)</t>
        </is>
      </c>
      <c r="I17" s="6">
        <f>IF(C8="","",COUNTIF(C12:C61,"&lt;"&amp;C8)+1)</f>
        <v/>
      </c>
      <c r="J17">
        <f>IF(D17=1,C17,"")</f>
        <v/>
      </c>
      <c r="K17">
        <f>IF(AND(C17&lt;&gt;"",$C$6&lt;&gt;""),IF(C17&gt;=$I$14,C17,""),"")</f>
        <v/>
      </c>
    </row>
    <row r="18">
      <c r="A18" t="n">
        <v>7</v>
      </c>
      <c r="B18" s="11" t="n"/>
      <c r="C18" s="4" t="n"/>
      <c r="D18">
        <f>IF(OR(C18="",$C$6=""),"",IF(AND(C18&gt;=0.4*$C$6,C18&lt;=1.2*$C$6),1,""))</f>
        <v/>
      </c>
      <c r="E18">
        <f>IF(D18=1,IF(AND(C18&gt;=$I$7-$I$8,C18&lt;=$I$7+$I$8),1,""),"")</f>
        <v/>
      </c>
      <c r="F18">
        <f>IF(OR(C18="",$C$6=""),"",IF(C18&lt;$I$14,"Sınır değer altı (aşırı düşük)","Sınır değere uyuyor"))</f>
        <v/>
      </c>
      <c r="H18" s="5" t="inlineStr">
        <is>
          <t>Sizin teklifiniz</t>
        </is>
      </c>
      <c r="I18" s="13">
        <f>IF(OR(C8="",C6=""),"",IF(C8&lt;I14,"Sınır değer altında — aşırı düşük","Sınır değere uyuyor"))</f>
        <v/>
      </c>
      <c r="J18">
        <f>IF(D18=1,C18,"")</f>
        <v/>
      </c>
      <c r="K18">
        <f>IF(AND(C18&lt;&gt;"",$C$6&lt;&gt;""),IF(C18&gt;=$I$14,C18,""),"")</f>
        <v/>
      </c>
    </row>
    <row r="19">
      <c r="A19" t="n">
        <v>8</v>
      </c>
      <c r="B19" s="11" t="n"/>
      <c r="C19" s="4" t="n"/>
      <c r="D19">
        <f>IF(OR(C19="",$C$6=""),"",IF(AND(C19&gt;=0.4*$C$6,C19&lt;=1.2*$C$6),1,""))</f>
        <v/>
      </c>
      <c r="E19">
        <f>IF(D19=1,IF(AND(C19&gt;=$I$7-$I$8,C19&lt;=$I$7+$I$8),1,""),"")</f>
        <v/>
      </c>
      <c r="F19">
        <f>IF(OR(C19="",$C$6=""),"",IF(C19&lt;$I$14,"Sınır değer altı (aşırı düşük)","Sınır değere uyuyor"))</f>
        <v/>
      </c>
      <c r="J19">
        <f>IF(D19=1,C19,"")</f>
        <v/>
      </c>
      <c r="K19">
        <f>IF(AND(C19&lt;&gt;"",$C$6&lt;&gt;""),IF(C19&gt;=$I$14,C19,""),"")</f>
        <v/>
      </c>
    </row>
    <row r="20">
      <c r="A20" t="n">
        <v>9</v>
      </c>
      <c r="B20" s="11" t="n"/>
      <c r="C20" s="4" t="n"/>
      <c r="D20">
        <f>IF(OR(C20="",$C$6=""),"",IF(AND(C20&gt;=0.4*$C$6,C20&lt;=1.2*$C$6),1,""))</f>
        <v/>
      </c>
      <c r="E20">
        <f>IF(D20=1,IF(AND(C20&gt;=$I$7-$I$8,C20&lt;=$I$7+$I$8),1,""),"")</f>
        <v/>
      </c>
      <c r="F20">
        <f>IF(OR(C20="",$C$6=""),"",IF(C20&lt;$I$14,"Sınır değer altı (aşırı düşük)","Sınır değere uyuyor"))</f>
        <v/>
      </c>
      <c r="H20" t="inlineStr">
        <is>
          <t>Tutanağınızı yükleyin, teklifler otomatik dolsun:</t>
        </is>
      </c>
      <c r="J20">
        <f>IF(D20=1,C20,"")</f>
        <v/>
      </c>
      <c r="K20">
        <f>IF(AND(C20&lt;&gt;"",$C$6&lt;&gt;""),IF(C20&gt;=$I$14,C20,""),"")</f>
        <v/>
      </c>
    </row>
    <row r="21">
      <c r="A21" t="n">
        <v>10</v>
      </c>
      <c r="B21" s="11" t="n"/>
      <c r="C21" s="4" t="n"/>
      <c r="D21">
        <f>IF(OR(C21="",$C$6=""),"",IF(AND(C21&gt;=0.4*$C$6,C21&lt;=1.2*$C$6),1,""))</f>
        <v/>
      </c>
      <c r="E21">
        <f>IF(D21=1,IF(AND(C21&gt;=$I$7-$I$8,C21&lt;=$I$7+$I$8),1,""),"")</f>
        <v/>
      </c>
      <c r="F21">
        <f>IF(OR(C21="",$C$6=""),"",IF(C21&lt;$I$14,"Sınır değer altı (aşırı düşük)","Sınır değere uyuyor"))</f>
        <v/>
      </c>
      <c r="H21" s="14" t="inlineStr">
        <is>
          <t>https://ihalesinirdeger.com</t>
        </is>
      </c>
      <c r="J21">
        <f>IF(D21=1,C21,"")</f>
        <v/>
      </c>
      <c r="K21">
        <f>IF(AND(C21&lt;&gt;"",$C$6&lt;&gt;""),IF(C21&gt;=$I$14,C21,""),"")</f>
        <v/>
      </c>
    </row>
    <row r="22">
      <c r="A22" t="n">
        <v>11</v>
      </c>
      <c r="B22" s="11" t="n"/>
      <c r="C22" s="4" t="n"/>
      <c r="D22">
        <f>IF(OR(C22="",$C$6=""),"",IF(AND(C22&gt;=0.4*$C$6,C22&lt;=1.2*$C$6),1,""))</f>
        <v/>
      </c>
      <c r="E22">
        <f>IF(D22=1,IF(AND(C22&gt;=$I$7-$I$8,C22&lt;=$I$7+$I$8),1,""),"")</f>
        <v/>
      </c>
      <c r="F22">
        <f>IF(OR(C22="",$C$6=""),"",IF(C22&lt;$I$14,"Sınır değer altı (aşırı düşük)","Sınır değere uyuyor"))</f>
        <v/>
      </c>
      <c r="J22">
        <f>IF(D22=1,C22,"")</f>
        <v/>
      </c>
      <c r="K22">
        <f>IF(AND(C22&lt;&gt;"",$C$6&lt;&gt;""),IF(C22&gt;=$I$14,C22,""),"")</f>
        <v/>
      </c>
    </row>
    <row r="23">
      <c r="A23" t="n">
        <v>12</v>
      </c>
      <c r="B23" s="11" t="n"/>
      <c r="C23" s="4" t="n"/>
      <c r="D23">
        <f>IF(OR(C23="",$C$6=""),"",IF(AND(C23&gt;=0.4*$C$6,C23&lt;=1.2*$C$6),1,""))</f>
        <v/>
      </c>
      <c r="E23">
        <f>IF(D23=1,IF(AND(C23&gt;=$I$7-$I$8,C23&lt;=$I$7+$I$8),1,""),"")</f>
        <v/>
      </c>
      <c r="F23">
        <f>IF(OR(C23="",$C$6=""),"",IF(C23&lt;$I$14,"Sınır değer altı (aşırı düşük)","Sınır değere uyuyor"))</f>
        <v/>
      </c>
      <c r="J23">
        <f>IF(D23=1,C23,"")</f>
        <v/>
      </c>
      <c r="K23">
        <f>IF(AND(C23&lt;&gt;"",$C$6&lt;&gt;""),IF(C23&gt;=$I$14,C23,""),"")</f>
        <v/>
      </c>
    </row>
    <row r="24">
      <c r="A24" t="n">
        <v>13</v>
      </c>
      <c r="B24" s="11" t="n"/>
      <c r="C24" s="4" t="n"/>
      <c r="D24">
        <f>IF(OR(C24="",$C$6=""),"",IF(AND(C24&gt;=0.4*$C$6,C24&lt;=1.2*$C$6),1,""))</f>
        <v/>
      </c>
      <c r="E24">
        <f>IF(D24=1,IF(AND(C24&gt;=$I$7-$I$8,C24&lt;=$I$7+$I$8),1,""),"")</f>
        <v/>
      </c>
      <c r="F24">
        <f>IF(OR(C24="",$C$6=""),"",IF(C24&lt;$I$14,"Sınır değer altı (aşırı düşük)","Sınır değere uyuyor"))</f>
        <v/>
      </c>
      <c r="J24">
        <f>IF(D24=1,C24,"")</f>
        <v/>
      </c>
      <c r="K24">
        <f>IF(AND(C24&lt;&gt;"",$C$6&lt;&gt;""),IF(C24&gt;=$I$14,C24,""),"")</f>
        <v/>
      </c>
    </row>
    <row r="25">
      <c r="A25" t="n">
        <v>14</v>
      </c>
      <c r="B25" s="11" t="n"/>
      <c r="C25" s="4" t="n"/>
      <c r="D25">
        <f>IF(OR(C25="",$C$6=""),"",IF(AND(C25&gt;=0.4*$C$6,C25&lt;=1.2*$C$6),1,""))</f>
        <v/>
      </c>
      <c r="E25">
        <f>IF(D25=1,IF(AND(C25&gt;=$I$7-$I$8,C25&lt;=$I$7+$I$8),1,""),"")</f>
        <v/>
      </c>
      <c r="F25">
        <f>IF(OR(C25="",$C$6=""),"",IF(C25&lt;$I$14,"Sınır değer altı (aşırı düşük)","Sınır değere uyuyor"))</f>
        <v/>
      </c>
      <c r="J25">
        <f>IF(D25=1,C25,"")</f>
        <v/>
      </c>
      <c r="K25">
        <f>IF(AND(C25&lt;&gt;"",$C$6&lt;&gt;""),IF(C25&gt;=$I$14,C25,""),"")</f>
        <v/>
      </c>
    </row>
    <row r="26">
      <c r="A26" t="n">
        <v>15</v>
      </c>
      <c r="B26" s="11" t="n"/>
      <c r="C26" s="4" t="n"/>
      <c r="D26">
        <f>IF(OR(C26="",$C$6=""),"",IF(AND(C26&gt;=0.4*$C$6,C26&lt;=1.2*$C$6),1,""))</f>
        <v/>
      </c>
      <c r="E26">
        <f>IF(D26=1,IF(AND(C26&gt;=$I$7-$I$8,C26&lt;=$I$7+$I$8),1,""),"")</f>
        <v/>
      </c>
      <c r="F26">
        <f>IF(OR(C26="",$C$6=""),"",IF(C26&lt;$I$14,"Sınır değer altı (aşırı düşük)","Sınır değere uyuyor"))</f>
        <v/>
      </c>
      <c r="J26">
        <f>IF(D26=1,C26,"")</f>
        <v/>
      </c>
      <c r="K26">
        <f>IF(AND(C26&lt;&gt;"",$C$6&lt;&gt;""),IF(C26&gt;=$I$14,C26,""),"")</f>
        <v/>
      </c>
    </row>
    <row r="27">
      <c r="A27" t="n">
        <v>16</v>
      </c>
      <c r="B27" s="11" t="n"/>
      <c r="C27" s="4" t="n"/>
      <c r="D27">
        <f>IF(OR(C27="",$C$6=""),"",IF(AND(C27&gt;=0.4*$C$6,C27&lt;=1.2*$C$6),1,""))</f>
        <v/>
      </c>
      <c r="E27">
        <f>IF(D27=1,IF(AND(C27&gt;=$I$7-$I$8,C27&lt;=$I$7+$I$8),1,""),"")</f>
        <v/>
      </c>
      <c r="F27">
        <f>IF(OR(C27="",$C$6=""),"",IF(C27&lt;$I$14,"Sınır değer altı (aşırı düşük)","Sınır değere uyuyor"))</f>
        <v/>
      </c>
      <c r="J27">
        <f>IF(D27=1,C27,"")</f>
        <v/>
      </c>
      <c r="K27">
        <f>IF(AND(C27&lt;&gt;"",$C$6&lt;&gt;""),IF(C27&gt;=$I$14,C27,""),"")</f>
        <v/>
      </c>
    </row>
    <row r="28">
      <c r="A28" t="n">
        <v>17</v>
      </c>
      <c r="B28" s="11" t="n"/>
      <c r="C28" s="4" t="n"/>
      <c r="D28">
        <f>IF(OR(C28="",$C$6=""),"",IF(AND(C28&gt;=0.4*$C$6,C28&lt;=1.2*$C$6),1,""))</f>
        <v/>
      </c>
      <c r="E28">
        <f>IF(D28=1,IF(AND(C28&gt;=$I$7-$I$8,C28&lt;=$I$7+$I$8),1,""),"")</f>
        <v/>
      </c>
      <c r="F28">
        <f>IF(OR(C28="",$C$6=""),"",IF(C28&lt;$I$14,"Sınır değer altı (aşırı düşük)","Sınır değere uyuyor"))</f>
        <v/>
      </c>
      <c r="J28">
        <f>IF(D28=1,C28,"")</f>
        <v/>
      </c>
      <c r="K28">
        <f>IF(AND(C28&lt;&gt;"",$C$6&lt;&gt;""),IF(C28&gt;=$I$14,C28,""),"")</f>
        <v/>
      </c>
    </row>
    <row r="29">
      <c r="A29" t="n">
        <v>18</v>
      </c>
      <c r="B29" s="11" t="n"/>
      <c r="C29" s="4" t="n"/>
      <c r="D29">
        <f>IF(OR(C29="",$C$6=""),"",IF(AND(C29&gt;=0.4*$C$6,C29&lt;=1.2*$C$6),1,""))</f>
        <v/>
      </c>
      <c r="E29">
        <f>IF(D29=1,IF(AND(C29&gt;=$I$7-$I$8,C29&lt;=$I$7+$I$8),1,""),"")</f>
        <v/>
      </c>
      <c r="F29">
        <f>IF(OR(C29="",$C$6=""),"",IF(C29&lt;$I$14,"Sınır değer altı (aşırı düşük)","Sınır değere uyuyor"))</f>
        <v/>
      </c>
      <c r="J29">
        <f>IF(D29=1,C29,"")</f>
        <v/>
      </c>
      <c r="K29">
        <f>IF(AND(C29&lt;&gt;"",$C$6&lt;&gt;""),IF(C29&gt;=$I$14,C29,""),"")</f>
        <v/>
      </c>
    </row>
    <row r="30">
      <c r="A30" t="n">
        <v>19</v>
      </c>
      <c r="B30" s="11" t="n"/>
      <c r="C30" s="4" t="n"/>
      <c r="D30">
        <f>IF(OR(C30="",$C$6=""),"",IF(AND(C30&gt;=0.4*$C$6,C30&lt;=1.2*$C$6),1,""))</f>
        <v/>
      </c>
      <c r="E30">
        <f>IF(D30=1,IF(AND(C30&gt;=$I$7-$I$8,C30&lt;=$I$7+$I$8),1,""),"")</f>
        <v/>
      </c>
      <c r="F30">
        <f>IF(OR(C30="",$C$6=""),"",IF(C30&lt;$I$14,"Sınır değer altı (aşırı düşük)","Sınır değere uyuyor"))</f>
        <v/>
      </c>
      <c r="J30">
        <f>IF(D30=1,C30,"")</f>
        <v/>
      </c>
      <c r="K30">
        <f>IF(AND(C30&lt;&gt;"",$C$6&lt;&gt;""),IF(C30&gt;=$I$14,C30,""),"")</f>
        <v/>
      </c>
    </row>
    <row r="31">
      <c r="A31" t="n">
        <v>20</v>
      </c>
      <c r="B31" s="11" t="n"/>
      <c r="C31" s="4" t="n"/>
      <c r="D31">
        <f>IF(OR(C31="",$C$6=""),"",IF(AND(C31&gt;=0.4*$C$6,C31&lt;=1.2*$C$6),1,""))</f>
        <v/>
      </c>
      <c r="E31">
        <f>IF(D31=1,IF(AND(C31&gt;=$I$7-$I$8,C31&lt;=$I$7+$I$8),1,""),"")</f>
        <v/>
      </c>
      <c r="F31">
        <f>IF(OR(C31="",$C$6=""),"",IF(C31&lt;$I$14,"Sınır değer altı (aşırı düşük)","Sınır değere uyuyor"))</f>
        <v/>
      </c>
      <c r="J31">
        <f>IF(D31=1,C31,"")</f>
        <v/>
      </c>
      <c r="K31">
        <f>IF(AND(C31&lt;&gt;"",$C$6&lt;&gt;""),IF(C31&gt;=$I$14,C31,""),"")</f>
        <v/>
      </c>
    </row>
    <row r="32">
      <c r="A32" t="n">
        <v>21</v>
      </c>
      <c r="B32" s="11" t="n"/>
      <c r="C32" s="4" t="n"/>
      <c r="D32">
        <f>IF(OR(C32="",$C$6=""),"",IF(AND(C32&gt;=0.4*$C$6,C32&lt;=1.2*$C$6),1,""))</f>
        <v/>
      </c>
      <c r="E32">
        <f>IF(D32=1,IF(AND(C32&gt;=$I$7-$I$8,C32&lt;=$I$7+$I$8),1,""),"")</f>
        <v/>
      </c>
      <c r="F32">
        <f>IF(OR(C32="",$C$6=""),"",IF(C32&lt;$I$14,"Sınır değer altı (aşırı düşük)","Sınır değere uyuyor"))</f>
        <v/>
      </c>
      <c r="J32">
        <f>IF(D32=1,C32,"")</f>
        <v/>
      </c>
      <c r="K32">
        <f>IF(AND(C32&lt;&gt;"",$C$6&lt;&gt;""),IF(C32&gt;=$I$14,C32,""),"")</f>
        <v/>
      </c>
    </row>
    <row r="33">
      <c r="A33" t="n">
        <v>22</v>
      </c>
      <c r="B33" s="11" t="n"/>
      <c r="C33" s="4" t="n"/>
      <c r="D33">
        <f>IF(OR(C33="",$C$6=""),"",IF(AND(C33&gt;=0.4*$C$6,C33&lt;=1.2*$C$6),1,""))</f>
        <v/>
      </c>
      <c r="E33">
        <f>IF(D33=1,IF(AND(C33&gt;=$I$7-$I$8,C33&lt;=$I$7+$I$8),1,""),"")</f>
        <v/>
      </c>
      <c r="F33">
        <f>IF(OR(C33="",$C$6=""),"",IF(C33&lt;$I$14,"Sınır değer altı (aşırı düşük)","Sınır değere uyuyor"))</f>
        <v/>
      </c>
      <c r="J33">
        <f>IF(D33=1,C33,"")</f>
        <v/>
      </c>
      <c r="K33">
        <f>IF(AND(C33&lt;&gt;"",$C$6&lt;&gt;""),IF(C33&gt;=$I$14,C33,""),"")</f>
        <v/>
      </c>
    </row>
    <row r="34">
      <c r="A34" t="n">
        <v>23</v>
      </c>
      <c r="B34" s="11" t="n"/>
      <c r="C34" s="4" t="n"/>
      <c r="D34">
        <f>IF(OR(C34="",$C$6=""),"",IF(AND(C34&gt;=0.4*$C$6,C34&lt;=1.2*$C$6),1,""))</f>
        <v/>
      </c>
      <c r="E34">
        <f>IF(D34=1,IF(AND(C34&gt;=$I$7-$I$8,C34&lt;=$I$7+$I$8),1,""),"")</f>
        <v/>
      </c>
      <c r="F34">
        <f>IF(OR(C34="",$C$6=""),"",IF(C34&lt;$I$14,"Sınır değer altı (aşırı düşük)","Sınır değere uyuyor"))</f>
        <v/>
      </c>
      <c r="J34">
        <f>IF(D34=1,C34,"")</f>
        <v/>
      </c>
      <c r="K34">
        <f>IF(AND(C34&lt;&gt;"",$C$6&lt;&gt;""),IF(C34&gt;=$I$14,C34,""),"")</f>
        <v/>
      </c>
    </row>
    <row r="35">
      <c r="A35" t="n">
        <v>24</v>
      </c>
      <c r="B35" s="11" t="n"/>
      <c r="C35" s="4" t="n"/>
      <c r="D35">
        <f>IF(OR(C35="",$C$6=""),"",IF(AND(C35&gt;=0.4*$C$6,C35&lt;=1.2*$C$6),1,""))</f>
        <v/>
      </c>
      <c r="E35">
        <f>IF(D35=1,IF(AND(C35&gt;=$I$7-$I$8,C35&lt;=$I$7+$I$8),1,""),"")</f>
        <v/>
      </c>
      <c r="F35">
        <f>IF(OR(C35="",$C$6=""),"",IF(C35&lt;$I$14,"Sınır değer altı (aşırı düşük)","Sınır değere uyuyor"))</f>
        <v/>
      </c>
      <c r="J35">
        <f>IF(D35=1,C35,"")</f>
        <v/>
      </c>
      <c r="K35">
        <f>IF(AND(C35&lt;&gt;"",$C$6&lt;&gt;""),IF(C35&gt;=$I$14,C35,""),"")</f>
        <v/>
      </c>
    </row>
    <row r="36">
      <c r="A36" t="n">
        <v>25</v>
      </c>
      <c r="B36" s="11" t="n"/>
      <c r="C36" s="4" t="n"/>
      <c r="D36">
        <f>IF(OR(C36="",$C$6=""),"",IF(AND(C36&gt;=0.4*$C$6,C36&lt;=1.2*$C$6),1,""))</f>
        <v/>
      </c>
      <c r="E36">
        <f>IF(D36=1,IF(AND(C36&gt;=$I$7-$I$8,C36&lt;=$I$7+$I$8),1,""),"")</f>
        <v/>
      </c>
      <c r="F36">
        <f>IF(OR(C36="",$C$6=""),"",IF(C36&lt;$I$14,"Sınır değer altı (aşırı düşük)","Sınır değere uyuyor"))</f>
        <v/>
      </c>
      <c r="J36">
        <f>IF(D36=1,C36,"")</f>
        <v/>
      </c>
      <c r="K36">
        <f>IF(AND(C36&lt;&gt;"",$C$6&lt;&gt;""),IF(C36&gt;=$I$14,C36,""),"")</f>
        <v/>
      </c>
    </row>
    <row r="37">
      <c r="A37" t="n">
        <v>26</v>
      </c>
      <c r="B37" s="11" t="n"/>
      <c r="C37" s="4" t="n"/>
      <c r="D37">
        <f>IF(OR(C37="",$C$6=""),"",IF(AND(C37&gt;=0.4*$C$6,C37&lt;=1.2*$C$6),1,""))</f>
        <v/>
      </c>
      <c r="E37">
        <f>IF(D37=1,IF(AND(C37&gt;=$I$7-$I$8,C37&lt;=$I$7+$I$8),1,""),"")</f>
        <v/>
      </c>
      <c r="F37">
        <f>IF(OR(C37="",$C$6=""),"",IF(C37&lt;$I$14,"Sınır değer altı (aşırı düşük)","Sınır değere uyuyor"))</f>
        <v/>
      </c>
      <c r="J37">
        <f>IF(D37=1,C37,"")</f>
        <v/>
      </c>
      <c r="K37">
        <f>IF(AND(C37&lt;&gt;"",$C$6&lt;&gt;""),IF(C37&gt;=$I$14,C37,""),"")</f>
        <v/>
      </c>
    </row>
    <row r="38">
      <c r="A38" t="n">
        <v>27</v>
      </c>
      <c r="B38" s="11" t="n"/>
      <c r="C38" s="4" t="n"/>
      <c r="D38">
        <f>IF(OR(C38="",$C$6=""),"",IF(AND(C38&gt;=0.4*$C$6,C38&lt;=1.2*$C$6),1,""))</f>
        <v/>
      </c>
      <c r="E38">
        <f>IF(D38=1,IF(AND(C38&gt;=$I$7-$I$8,C38&lt;=$I$7+$I$8),1,""),"")</f>
        <v/>
      </c>
      <c r="F38">
        <f>IF(OR(C38="",$C$6=""),"",IF(C38&lt;$I$14,"Sınır değer altı (aşırı düşük)","Sınır değere uyuyor"))</f>
        <v/>
      </c>
      <c r="J38">
        <f>IF(D38=1,C38,"")</f>
        <v/>
      </c>
      <c r="K38">
        <f>IF(AND(C38&lt;&gt;"",$C$6&lt;&gt;""),IF(C38&gt;=$I$14,C38,""),"")</f>
        <v/>
      </c>
    </row>
    <row r="39">
      <c r="A39" t="n">
        <v>28</v>
      </c>
      <c r="B39" s="11" t="n"/>
      <c r="C39" s="4" t="n"/>
      <c r="D39">
        <f>IF(OR(C39="",$C$6=""),"",IF(AND(C39&gt;=0.4*$C$6,C39&lt;=1.2*$C$6),1,""))</f>
        <v/>
      </c>
      <c r="E39">
        <f>IF(D39=1,IF(AND(C39&gt;=$I$7-$I$8,C39&lt;=$I$7+$I$8),1,""),"")</f>
        <v/>
      </c>
      <c r="F39">
        <f>IF(OR(C39="",$C$6=""),"",IF(C39&lt;$I$14,"Sınır değer altı (aşırı düşük)","Sınır değere uyuyor"))</f>
        <v/>
      </c>
      <c r="J39">
        <f>IF(D39=1,C39,"")</f>
        <v/>
      </c>
      <c r="K39">
        <f>IF(AND(C39&lt;&gt;"",$C$6&lt;&gt;""),IF(C39&gt;=$I$14,C39,""),"")</f>
        <v/>
      </c>
    </row>
    <row r="40">
      <c r="A40" t="n">
        <v>29</v>
      </c>
      <c r="B40" s="11" t="n"/>
      <c r="C40" s="4" t="n"/>
      <c r="D40">
        <f>IF(OR(C40="",$C$6=""),"",IF(AND(C40&gt;=0.4*$C$6,C40&lt;=1.2*$C$6),1,""))</f>
        <v/>
      </c>
      <c r="E40">
        <f>IF(D40=1,IF(AND(C40&gt;=$I$7-$I$8,C40&lt;=$I$7+$I$8),1,""),"")</f>
        <v/>
      </c>
      <c r="F40">
        <f>IF(OR(C40="",$C$6=""),"",IF(C40&lt;$I$14,"Sınır değer altı (aşırı düşük)","Sınır değere uyuyor"))</f>
        <v/>
      </c>
      <c r="J40">
        <f>IF(D40=1,C40,"")</f>
        <v/>
      </c>
      <c r="K40">
        <f>IF(AND(C40&lt;&gt;"",$C$6&lt;&gt;""),IF(C40&gt;=$I$14,C40,""),"")</f>
        <v/>
      </c>
    </row>
    <row r="41">
      <c r="A41" t="n">
        <v>30</v>
      </c>
      <c r="B41" s="11" t="n"/>
      <c r="C41" s="4" t="n"/>
      <c r="D41">
        <f>IF(OR(C41="",$C$6=""),"",IF(AND(C41&gt;=0.4*$C$6,C41&lt;=1.2*$C$6),1,""))</f>
        <v/>
      </c>
      <c r="E41">
        <f>IF(D41=1,IF(AND(C41&gt;=$I$7-$I$8,C41&lt;=$I$7+$I$8),1,""),"")</f>
        <v/>
      </c>
      <c r="F41">
        <f>IF(OR(C41="",$C$6=""),"",IF(C41&lt;$I$14,"Sınır değer altı (aşırı düşük)","Sınır değere uyuyor"))</f>
        <v/>
      </c>
      <c r="J41">
        <f>IF(D41=1,C41,"")</f>
        <v/>
      </c>
      <c r="K41">
        <f>IF(AND(C41&lt;&gt;"",$C$6&lt;&gt;""),IF(C41&gt;=$I$14,C41,""),"")</f>
        <v/>
      </c>
    </row>
    <row r="42">
      <c r="A42" t="n">
        <v>31</v>
      </c>
      <c r="B42" s="11" t="n"/>
      <c r="C42" s="4" t="n"/>
      <c r="D42">
        <f>IF(OR(C42="",$C$6=""),"",IF(AND(C42&gt;=0.4*$C$6,C42&lt;=1.2*$C$6),1,""))</f>
        <v/>
      </c>
      <c r="E42">
        <f>IF(D42=1,IF(AND(C42&gt;=$I$7-$I$8,C42&lt;=$I$7+$I$8),1,""),"")</f>
        <v/>
      </c>
      <c r="F42">
        <f>IF(OR(C42="",$C$6=""),"",IF(C42&lt;$I$14,"Sınır değer altı (aşırı düşük)","Sınır değere uyuyor"))</f>
        <v/>
      </c>
      <c r="J42">
        <f>IF(D42=1,C42,"")</f>
        <v/>
      </c>
      <c r="K42">
        <f>IF(AND(C42&lt;&gt;"",$C$6&lt;&gt;""),IF(C42&gt;=$I$14,C42,""),"")</f>
        <v/>
      </c>
    </row>
    <row r="43">
      <c r="A43" t="n">
        <v>32</v>
      </c>
      <c r="B43" s="11" t="n"/>
      <c r="C43" s="4" t="n"/>
      <c r="D43">
        <f>IF(OR(C43="",$C$6=""),"",IF(AND(C43&gt;=0.4*$C$6,C43&lt;=1.2*$C$6),1,""))</f>
        <v/>
      </c>
      <c r="E43">
        <f>IF(D43=1,IF(AND(C43&gt;=$I$7-$I$8,C43&lt;=$I$7+$I$8),1,""),"")</f>
        <v/>
      </c>
      <c r="F43">
        <f>IF(OR(C43="",$C$6=""),"",IF(C43&lt;$I$14,"Sınır değer altı (aşırı düşük)","Sınır değere uyuyor"))</f>
        <v/>
      </c>
      <c r="J43">
        <f>IF(D43=1,C43,"")</f>
        <v/>
      </c>
      <c r="K43">
        <f>IF(AND(C43&lt;&gt;"",$C$6&lt;&gt;""),IF(C43&gt;=$I$14,C43,""),"")</f>
        <v/>
      </c>
    </row>
    <row r="44">
      <c r="A44" t="n">
        <v>33</v>
      </c>
      <c r="B44" s="11" t="n"/>
      <c r="C44" s="4" t="n"/>
      <c r="D44">
        <f>IF(OR(C44="",$C$6=""),"",IF(AND(C44&gt;=0.4*$C$6,C44&lt;=1.2*$C$6),1,""))</f>
        <v/>
      </c>
      <c r="E44">
        <f>IF(D44=1,IF(AND(C44&gt;=$I$7-$I$8,C44&lt;=$I$7+$I$8),1,""),"")</f>
        <v/>
      </c>
      <c r="F44">
        <f>IF(OR(C44="",$C$6=""),"",IF(C44&lt;$I$14,"Sınır değer altı (aşırı düşük)","Sınır değere uyuyor"))</f>
        <v/>
      </c>
      <c r="J44">
        <f>IF(D44=1,C44,"")</f>
        <v/>
      </c>
      <c r="K44">
        <f>IF(AND(C44&lt;&gt;"",$C$6&lt;&gt;""),IF(C44&gt;=$I$14,C44,""),"")</f>
        <v/>
      </c>
    </row>
    <row r="45">
      <c r="A45" t="n">
        <v>34</v>
      </c>
      <c r="B45" s="11" t="n"/>
      <c r="C45" s="4" t="n"/>
      <c r="D45">
        <f>IF(OR(C45="",$C$6=""),"",IF(AND(C45&gt;=0.4*$C$6,C45&lt;=1.2*$C$6),1,""))</f>
        <v/>
      </c>
      <c r="E45">
        <f>IF(D45=1,IF(AND(C45&gt;=$I$7-$I$8,C45&lt;=$I$7+$I$8),1,""),"")</f>
        <v/>
      </c>
      <c r="F45">
        <f>IF(OR(C45="",$C$6=""),"",IF(C45&lt;$I$14,"Sınır değer altı (aşırı düşük)","Sınır değere uyuyor"))</f>
        <v/>
      </c>
      <c r="J45">
        <f>IF(D45=1,C45,"")</f>
        <v/>
      </c>
      <c r="K45">
        <f>IF(AND(C45&lt;&gt;"",$C$6&lt;&gt;""),IF(C45&gt;=$I$14,C45,""),"")</f>
        <v/>
      </c>
    </row>
    <row r="46">
      <c r="A46" t="n">
        <v>35</v>
      </c>
      <c r="B46" s="11" t="n"/>
      <c r="C46" s="4" t="n"/>
      <c r="D46">
        <f>IF(OR(C46="",$C$6=""),"",IF(AND(C46&gt;=0.4*$C$6,C46&lt;=1.2*$C$6),1,""))</f>
        <v/>
      </c>
      <c r="E46">
        <f>IF(D46=1,IF(AND(C46&gt;=$I$7-$I$8,C46&lt;=$I$7+$I$8),1,""),"")</f>
        <v/>
      </c>
      <c r="F46">
        <f>IF(OR(C46="",$C$6=""),"",IF(C46&lt;$I$14,"Sınır değer altı (aşırı düşük)","Sınır değere uyuyor"))</f>
        <v/>
      </c>
      <c r="J46">
        <f>IF(D46=1,C46,"")</f>
        <v/>
      </c>
      <c r="K46">
        <f>IF(AND(C46&lt;&gt;"",$C$6&lt;&gt;""),IF(C46&gt;=$I$14,C46,""),"")</f>
        <v/>
      </c>
    </row>
    <row r="47">
      <c r="A47" t="n">
        <v>36</v>
      </c>
      <c r="B47" s="11" t="n"/>
      <c r="C47" s="4" t="n"/>
      <c r="D47">
        <f>IF(OR(C47="",$C$6=""),"",IF(AND(C47&gt;=0.4*$C$6,C47&lt;=1.2*$C$6),1,""))</f>
        <v/>
      </c>
      <c r="E47">
        <f>IF(D47=1,IF(AND(C47&gt;=$I$7-$I$8,C47&lt;=$I$7+$I$8),1,""),"")</f>
        <v/>
      </c>
      <c r="F47">
        <f>IF(OR(C47="",$C$6=""),"",IF(C47&lt;$I$14,"Sınır değer altı (aşırı düşük)","Sınır değere uyuyor"))</f>
        <v/>
      </c>
      <c r="J47">
        <f>IF(D47=1,C47,"")</f>
        <v/>
      </c>
      <c r="K47">
        <f>IF(AND(C47&lt;&gt;"",$C$6&lt;&gt;""),IF(C47&gt;=$I$14,C47,""),"")</f>
        <v/>
      </c>
    </row>
    <row r="48">
      <c r="A48" t="n">
        <v>37</v>
      </c>
      <c r="B48" s="11" t="n"/>
      <c r="C48" s="4" t="n"/>
      <c r="D48">
        <f>IF(OR(C48="",$C$6=""),"",IF(AND(C48&gt;=0.4*$C$6,C48&lt;=1.2*$C$6),1,""))</f>
        <v/>
      </c>
      <c r="E48">
        <f>IF(D48=1,IF(AND(C48&gt;=$I$7-$I$8,C48&lt;=$I$7+$I$8),1,""),"")</f>
        <v/>
      </c>
      <c r="F48">
        <f>IF(OR(C48="",$C$6=""),"",IF(C48&lt;$I$14,"Sınır değer altı (aşırı düşük)","Sınır değere uyuyor"))</f>
        <v/>
      </c>
      <c r="J48">
        <f>IF(D48=1,C48,"")</f>
        <v/>
      </c>
      <c r="K48">
        <f>IF(AND(C48&lt;&gt;"",$C$6&lt;&gt;""),IF(C48&gt;=$I$14,C48,""),"")</f>
        <v/>
      </c>
    </row>
    <row r="49">
      <c r="A49" t="n">
        <v>38</v>
      </c>
      <c r="B49" s="11" t="n"/>
      <c r="C49" s="4" t="n"/>
      <c r="D49">
        <f>IF(OR(C49="",$C$6=""),"",IF(AND(C49&gt;=0.4*$C$6,C49&lt;=1.2*$C$6),1,""))</f>
        <v/>
      </c>
      <c r="E49">
        <f>IF(D49=1,IF(AND(C49&gt;=$I$7-$I$8,C49&lt;=$I$7+$I$8),1,""),"")</f>
        <v/>
      </c>
      <c r="F49">
        <f>IF(OR(C49="",$C$6=""),"",IF(C49&lt;$I$14,"Sınır değer altı (aşırı düşük)","Sınır değere uyuyor"))</f>
        <v/>
      </c>
      <c r="J49">
        <f>IF(D49=1,C49,"")</f>
        <v/>
      </c>
      <c r="K49">
        <f>IF(AND(C49&lt;&gt;"",$C$6&lt;&gt;""),IF(C49&gt;=$I$14,C49,""),"")</f>
        <v/>
      </c>
    </row>
    <row r="50">
      <c r="A50" t="n">
        <v>39</v>
      </c>
      <c r="B50" s="11" t="n"/>
      <c r="C50" s="4" t="n"/>
      <c r="D50">
        <f>IF(OR(C50="",$C$6=""),"",IF(AND(C50&gt;=0.4*$C$6,C50&lt;=1.2*$C$6),1,""))</f>
        <v/>
      </c>
      <c r="E50">
        <f>IF(D50=1,IF(AND(C50&gt;=$I$7-$I$8,C50&lt;=$I$7+$I$8),1,""),"")</f>
        <v/>
      </c>
      <c r="F50">
        <f>IF(OR(C50="",$C$6=""),"",IF(C50&lt;$I$14,"Sınır değer altı (aşırı düşük)","Sınır değere uyuyor"))</f>
        <v/>
      </c>
      <c r="J50">
        <f>IF(D50=1,C50,"")</f>
        <v/>
      </c>
      <c r="K50">
        <f>IF(AND(C50&lt;&gt;"",$C$6&lt;&gt;""),IF(C50&gt;=$I$14,C50,""),"")</f>
        <v/>
      </c>
    </row>
    <row r="51">
      <c r="A51" t="n">
        <v>40</v>
      </c>
      <c r="B51" s="11" t="n"/>
      <c r="C51" s="4" t="n"/>
      <c r="D51">
        <f>IF(OR(C51="",$C$6=""),"",IF(AND(C51&gt;=0.4*$C$6,C51&lt;=1.2*$C$6),1,""))</f>
        <v/>
      </c>
      <c r="E51">
        <f>IF(D51=1,IF(AND(C51&gt;=$I$7-$I$8,C51&lt;=$I$7+$I$8),1,""),"")</f>
        <v/>
      </c>
      <c r="F51">
        <f>IF(OR(C51="",$C$6=""),"",IF(C51&lt;$I$14,"Sınır değer altı (aşırı düşük)","Sınır değere uyuyor"))</f>
        <v/>
      </c>
      <c r="J51">
        <f>IF(D51=1,C51,"")</f>
        <v/>
      </c>
      <c r="K51">
        <f>IF(AND(C51&lt;&gt;"",$C$6&lt;&gt;""),IF(C51&gt;=$I$14,C51,""),"")</f>
        <v/>
      </c>
    </row>
    <row r="52">
      <c r="A52" t="n">
        <v>41</v>
      </c>
      <c r="B52" s="11" t="n"/>
      <c r="C52" s="4" t="n"/>
      <c r="D52">
        <f>IF(OR(C52="",$C$6=""),"",IF(AND(C52&gt;=0.4*$C$6,C52&lt;=1.2*$C$6),1,""))</f>
        <v/>
      </c>
      <c r="E52">
        <f>IF(D52=1,IF(AND(C52&gt;=$I$7-$I$8,C52&lt;=$I$7+$I$8),1,""),"")</f>
        <v/>
      </c>
      <c r="F52">
        <f>IF(OR(C52="",$C$6=""),"",IF(C52&lt;$I$14,"Sınır değer altı (aşırı düşük)","Sınır değere uyuyor"))</f>
        <v/>
      </c>
      <c r="J52">
        <f>IF(D52=1,C52,"")</f>
        <v/>
      </c>
      <c r="K52">
        <f>IF(AND(C52&lt;&gt;"",$C$6&lt;&gt;""),IF(C52&gt;=$I$14,C52,""),"")</f>
        <v/>
      </c>
    </row>
    <row r="53">
      <c r="A53" t="n">
        <v>42</v>
      </c>
      <c r="B53" s="11" t="n"/>
      <c r="C53" s="4" t="n"/>
      <c r="D53">
        <f>IF(OR(C53="",$C$6=""),"",IF(AND(C53&gt;=0.4*$C$6,C53&lt;=1.2*$C$6),1,""))</f>
        <v/>
      </c>
      <c r="E53">
        <f>IF(D53=1,IF(AND(C53&gt;=$I$7-$I$8,C53&lt;=$I$7+$I$8),1,""),"")</f>
        <v/>
      </c>
      <c r="F53">
        <f>IF(OR(C53="",$C$6=""),"",IF(C53&lt;$I$14,"Sınır değer altı (aşırı düşük)","Sınır değere uyuyor"))</f>
        <v/>
      </c>
      <c r="J53">
        <f>IF(D53=1,C53,"")</f>
        <v/>
      </c>
      <c r="K53">
        <f>IF(AND(C53&lt;&gt;"",$C$6&lt;&gt;""),IF(C53&gt;=$I$14,C53,""),"")</f>
        <v/>
      </c>
    </row>
    <row r="54">
      <c r="A54" t="n">
        <v>43</v>
      </c>
      <c r="B54" s="11" t="n"/>
      <c r="C54" s="4" t="n"/>
      <c r="D54">
        <f>IF(OR(C54="",$C$6=""),"",IF(AND(C54&gt;=0.4*$C$6,C54&lt;=1.2*$C$6),1,""))</f>
        <v/>
      </c>
      <c r="E54">
        <f>IF(D54=1,IF(AND(C54&gt;=$I$7-$I$8,C54&lt;=$I$7+$I$8),1,""),"")</f>
        <v/>
      </c>
      <c r="F54">
        <f>IF(OR(C54="",$C$6=""),"",IF(C54&lt;$I$14,"Sınır değer altı (aşırı düşük)","Sınır değere uyuyor"))</f>
        <v/>
      </c>
      <c r="J54">
        <f>IF(D54=1,C54,"")</f>
        <v/>
      </c>
      <c r="K54">
        <f>IF(AND(C54&lt;&gt;"",$C$6&lt;&gt;""),IF(C54&gt;=$I$14,C54,""),"")</f>
        <v/>
      </c>
    </row>
    <row r="55">
      <c r="A55" t="n">
        <v>44</v>
      </c>
      <c r="B55" s="11" t="n"/>
      <c r="C55" s="4" t="n"/>
      <c r="D55">
        <f>IF(OR(C55="",$C$6=""),"",IF(AND(C55&gt;=0.4*$C$6,C55&lt;=1.2*$C$6),1,""))</f>
        <v/>
      </c>
      <c r="E55">
        <f>IF(D55=1,IF(AND(C55&gt;=$I$7-$I$8,C55&lt;=$I$7+$I$8),1,""),"")</f>
        <v/>
      </c>
      <c r="F55">
        <f>IF(OR(C55="",$C$6=""),"",IF(C55&lt;$I$14,"Sınır değer altı (aşırı düşük)","Sınır değere uyuyor"))</f>
        <v/>
      </c>
      <c r="J55">
        <f>IF(D55=1,C55,"")</f>
        <v/>
      </c>
      <c r="K55">
        <f>IF(AND(C55&lt;&gt;"",$C$6&lt;&gt;""),IF(C55&gt;=$I$14,C55,""),"")</f>
        <v/>
      </c>
    </row>
    <row r="56">
      <c r="A56" t="n">
        <v>45</v>
      </c>
      <c r="B56" s="11" t="n"/>
      <c r="C56" s="4" t="n"/>
      <c r="D56">
        <f>IF(OR(C56="",$C$6=""),"",IF(AND(C56&gt;=0.4*$C$6,C56&lt;=1.2*$C$6),1,""))</f>
        <v/>
      </c>
      <c r="E56">
        <f>IF(D56=1,IF(AND(C56&gt;=$I$7-$I$8,C56&lt;=$I$7+$I$8),1,""),"")</f>
        <v/>
      </c>
      <c r="F56">
        <f>IF(OR(C56="",$C$6=""),"",IF(C56&lt;$I$14,"Sınır değer altı (aşırı düşük)","Sınır değere uyuyor"))</f>
        <v/>
      </c>
      <c r="J56">
        <f>IF(D56=1,C56,"")</f>
        <v/>
      </c>
      <c r="K56">
        <f>IF(AND(C56&lt;&gt;"",$C$6&lt;&gt;""),IF(C56&gt;=$I$14,C56,""),"")</f>
        <v/>
      </c>
    </row>
    <row r="57">
      <c r="A57" t="n">
        <v>46</v>
      </c>
      <c r="B57" s="11" t="n"/>
      <c r="C57" s="4" t="n"/>
      <c r="D57">
        <f>IF(OR(C57="",$C$6=""),"",IF(AND(C57&gt;=0.4*$C$6,C57&lt;=1.2*$C$6),1,""))</f>
        <v/>
      </c>
      <c r="E57">
        <f>IF(D57=1,IF(AND(C57&gt;=$I$7-$I$8,C57&lt;=$I$7+$I$8),1,""),"")</f>
        <v/>
      </c>
      <c r="F57">
        <f>IF(OR(C57="",$C$6=""),"",IF(C57&lt;$I$14,"Sınır değer altı (aşırı düşük)","Sınır değere uyuyor"))</f>
        <v/>
      </c>
      <c r="J57">
        <f>IF(D57=1,C57,"")</f>
        <v/>
      </c>
      <c r="K57">
        <f>IF(AND(C57&lt;&gt;"",$C$6&lt;&gt;""),IF(C57&gt;=$I$14,C57,""),"")</f>
        <v/>
      </c>
    </row>
    <row r="58">
      <c r="A58" t="n">
        <v>47</v>
      </c>
      <c r="B58" s="11" t="n"/>
      <c r="C58" s="4" t="n"/>
      <c r="D58">
        <f>IF(OR(C58="",$C$6=""),"",IF(AND(C58&gt;=0.4*$C$6,C58&lt;=1.2*$C$6),1,""))</f>
        <v/>
      </c>
      <c r="E58">
        <f>IF(D58=1,IF(AND(C58&gt;=$I$7-$I$8,C58&lt;=$I$7+$I$8),1,""),"")</f>
        <v/>
      </c>
      <c r="F58">
        <f>IF(OR(C58="",$C$6=""),"",IF(C58&lt;$I$14,"Sınır değer altı (aşırı düşük)","Sınır değere uyuyor"))</f>
        <v/>
      </c>
      <c r="J58">
        <f>IF(D58=1,C58,"")</f>
        <v/>
      </c>
      <c r="K58">
        <f>IF(AND(C58&lt;&gt;"",$C$6&lt;&gt;""),IF(C58&gt;=$I$14,C58,""),"")</f>
        <v/>
      </c>
    </row>
    <row r="59">
      <c r="A59" t="n">
        <v>48</v>
      </c>
      <c r="B59" s="11" t="n"/>
      <c r="C59" s="4" t="n"/>
      <c r="D59">
        <f>IF(OR(C59="",$C$6=""),"",IF(AND(C59&gt;=0.4*$C$6,C59&lt;=1.2*$C$6),1,""))</f>
        <v/>
      </c>
      <c r="E59">
        <f>IF(D59=1,IF(AND(C59&gt;=$I$7-$I$8,C59&lt;=$I$7+$I$8),1,""),"")</f>
        <v/>
      </c>
      <c r="F59">
        <f>IF(OR(C59="",$C$6=""),"",IF(C59&lt;$I$14,"Sınır değer altı (aşırı düşük)","Sınır değere uyuyor"))</f>
        <v/>
      </c>
      <c r="J59">
        <f>IF(D59=1,C59,"")</f>
        <v/>
      </c>
      <c r="K59">
        <f>IF(AND(C59&lt;&gt;"",$C$6&lt;&gt;""),IF(C59&gt;=$I$14,C59,""),"")</f>
        <v/>
      </c>
    </row>
    <row r="60">
      <c r="A60" t="n">
        <v>49</v>
      </c>
      <c r="B60" s="11" t="n"/>
      <c r="C60" s="4" t="n"/>
      <c r="D60">
        <f>IF(OR(C60="",$C$6=""),"",IF(AND(C60&gt;=0.4*$C$6,C60&lt;=1.2*$C$6),1,""))</f>
        <v/>
      </c>
      <c r="E60">
        <f>IF(D60=1,IF(AND(C60&gt;=$I$7-$I$8,C60&lt;=$I$7+$I$8),1,""),"")</f>
        <v/>
      </c>
      <c r="F60">
        <f>IF(OR(C60="",$C$6=""),"",IF(C60&lt;$I$14,"Sınır değer altı (aşırı düşük)","Sınır değere uyuyor"))</f>
        <v/>
      </c>
      <c r="J60">
        <f>IF(D60=1,C60,"")</f>
        <v/>
      </c>
      <c r="K60">
        <f>IF(AND(C60&lt;&gt;"",$C$6&lt;&gt;""),IF(C60&gt;=$I$14,C60,""),"")</f>
        <v/>
      </c>
    </row>
    <row r="61">
      <c r="A61" t="n">
        <v>50</v>
      </c>
      <c r="B61" s="11" t="n"/>
      <c r="C61" s="4" t="n"/>
      <c r="D61">
        <f>IF(OR(C61="",$C$6=""),"",IF(AND(C61&gt;=0.4*$C$6,C61&lt;=1.2*$C$6),1,""))</f>
        <v/>
      </c>
      <c r="E61">
        <f>IF(D61=1,IF(AND(C61&gt;=$I$7-$I$8,C61&lt;=$I$7+$I$8),1,""),"")</f>
        <v/>
      </c>
      <c r="F61">
        <f>IF(OR(C61="",$C$6=""),"",IF(C61&lt;$I$14,"Sınır değer altı (aşırı düşük)","Sınır değere uyuyor"))</f>
        <v/>
      </c>
      <c r="J61">
        <f>IF(D61=1,C61,"")</f>
        <v/>
      </c>
      <c r="K61">
        <f>IF(AND(C61&lt;&gt;"",$C$6&lt;&gt;""),IF(C61&gt;=$I$14,C61,""),"")</f>
        <v/>
      </c>
    </row>
  </sheetData>
  <dataValidations count="1">
    <dataValidation sqref="C7" showDropDown="0" showInputMessage="0" showErrorMessage="0" allowBlank="0" errorTitle="N katsayısı" error="N katsayısı 0,90 ile 1,20 arasında olmalıdır." type="decimal" operator="between">
      <formula1>0.9</formula1>
      <formula2>1.2</formula2>
    </dataValidation>
  </dataValidations>
  <hyperlinks>
    <hyperlink xmlns:r="http://schemas.openxmlformats.org/officeDocument/2006/relationships" ref="H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8" customWidth="1" min="3" max="3"/>
    <col width="12" customWidth="1" min="4" max="4"/>
    <col width="30" customWidth="1" min="5" max="5"/>
    <col width="4" customWidth="1" min="6" max="6"/>
    <col width="4" customWidth="1" min="7" max="7"/>
    <col width="40" customWidth="1" min="8" max="8"/>
    <col width="20" customWidth="1" min="9" max="9"/>
    <col hidden="1" width="13" customWidth="1" min="10" max="10"/>
    <col hidden="1" width="13" customWidth="1" min="11" max="11"/>
  </cols>
  <sheetData>
    <row r="1">
      <c r="A1" s="1" t="inlineStr">
        <is>
          <t>Sınır Değer Hesaplama — Hizmet Alımı</t>
        </is>
      </c>
    </row>
    <row r="2">
      <c r="A2" s="2" t="inlineStr">
        <is>
          <t>Kamu İhale Genel Tebliği m.79.1.2 · SD = (YM + T1 + … + Tn) / (n + 1) × R · personel çalıştırılmasına dayalı olmayan işler</t>
        </is>
      </c>
    </row>
    <row r="3">
      <c r="A3" s="2" t="inlineStr">
        <is>
          <t>Çevrimiçi hesap, R tablosu ve tutanak yükleme (ücretsiz): https://ihalesinirdeger.com/hizmet-alimi-sinir-deger-hesaplama</t>
        </is>
      </c>
    </row>
    <row r="4">
      <c r="A4" s="2" t="inlineStr">
        <is>
          <t>R için ilandaki “İhalede Uygulanacak Sınır Değer Katsayısı (R)” satırı esastır; belirleyici olan ilan tarihidir. Personel çalıştırılmasına dayalı işlerde formül yoktur (kâr hariç yaklaşık maliyet sınır değerdir).</t>
        </is>
      </c>
    </row>
    <row r="6">
      <c r="B6" s="3" t="inlineStr">
        <is>
          <t>Yaklaşık maliyet (TL)</t>
        </is>
      </c>
      <c r="C6" s="4" t="n">
        <v>1000000</v>
      </c>
      <c r="H6" s="5" t="inlineStr">
        <is>
          <t>Hesaba giren teklif (YM’nin %60–%100’ü)</t>
        </is>
      </c>
      <c r="I6" s="6">
        <f>COUNTIF(D12:D61,1)</f>
        <v/>
      </c>
    </row>
    <row r="7">
      <c r="B7" s="3" t="inlineStr">
        <is>
          <t>R katsayısı (ilandan; ör. 0,78)</t>
        </is>
      </c>
      <c r="C7" s="7" t="n">
        <v>0.78</v>
      </c>
      <c r="H7" s="5" t="inlineStr">
        <is>
          <t>YM + hesaba giren teklifler toplamı</t>
        </is>
      </c>
      <c r="I7" s="8">
        <f>IF(C6="","",C6+SUM(J12:J61))</f>
        <v/>
      </c>
    </row>
    <row r="8">
      <c r="B8" s="3" t="inlineStr">
        <is>
          <t>Sizin teklifiniz (isteğe bağlı, TL)</t>
        </is>
      </c>
      <c r="C8" s="4" t="n"/>
      <c r="H8" s="5" t="inlineStr">
        <is>
          <t>Ortalama: toplam / (n + 1)</t>
        </is>
      </c>
      <c r="I8" s="8">
        <f>IF(C6="","",I7/(I6+1))</f>
        <v/>
      </c>
    </row>
    <row r="9">
      <c r="H9" s="3" t="inlineStr">
        <is>
          <t>SINIR DEĞER = ortalama × R</t>
        </is>
      </c>
      <c r="I9" s="12">
        <f>IF(OR(C6="",C7=""),"",I8*C7)</f>
        <v/>
      </c>
    </row>
    <row r="10">
      <c r="H10" s="5" t="inlineStr">
        <is>
          <t>S.D.’ye uyan en düşük teklif</t>
        </is>
      </c>
      <c r="I10" s="8">
        <f>IF(COUNT(K12:K61)=0,"",MIN(K12:K61))</f>
        <v/>
      </c>
    </row>
    <row r="11">
      <c r="A11" s="10" t="inlineStr">
        <is>
          <t>Sıra</t>
        </is>
      </c>
      <c r="B11" s="10" t="inlineStr">
        <is>
          <t>İstekli (isteğe bağlı)</t>
        </is>
      </c>
      <c r="C11" s="10" t="inlineStr">
        <is>
          <t>Teklif (TL)</t>
        </is>
      </c>
      <c r="D11" s="10" t="inlineStr">
        <is>
          <t>Hesaba girer</t>
        </is>
      </c>
      <c r="E11" s="10" t="inlineStr">
        <is>
          <t>Durum</t>
        </is>
      </c>
      <c r="H11" s="5" t="inlineStr">
        <is>
          <t>Sizin sıranız (en düşükten)</t>
        </is>
      </c>
      <c r="I11" s="6">
        <f>IF(C8="","",COUNTIF(C12:C61,"&lt;"&amp;C8)+1)</f>
        <v/>
      </c>
    </row>
    <row r="12">
      <c r="A12" t="n">
        <v>1</v>
      </c>
      <c r="B12" s="11" t="n"/>
      <c r="C12" s="4" t="n">
        <v>550000</v>
      </c>
      <c r="D12">
        <f>IF(OR(C12="",$C$6=""),"",IF(AND(C12&gt;=0.6*$C$6,C12&lt;=$C$6),1,""))</f>
        <v/>
      </c>
      <c r="E12">
        <f>IF(OR(C12="",$C$6="",$C$7=""),"",IF(C12&lt;$I$9,"Sınır değer altı (aşırı düşük)","Sınır değere uyuyor"))</f>
        <v/>
      </c>
      <c r="H12" s="5" t="inlineStr">
        <is>
          <t>Sizin teklifiniz</t>
        </is>
      </c>
      <c r="I12" s="13">
        <f>IF(OR(C8="",I9=""),"",IF(C8&lt;I9,"Sınır değer altında — aşırı düşük","Sınır değere uyuyor"))</f>
        <v/>
      </c>
      <c r="J12">
        <f>IF(D12=1,C12,"")</f>
        <v/>
      </c>
      <c r="K12">
        <f>IF(AND(C12&lt;&gt;"",$C$6&lt;&gt;"",$C$7&lt;&gt;""),IF(C12&gt;=$I$9,C12,""),"")</f>
        <v/>
      </c>
    </row>
    <row r="13">
      <c r="A13" t="n">
        <v>2</v>
      </c>
      <c r="B13" s="11" t="n"/>
      <c r="C13" s="4" t="n">
        <v>600000</v>
      </c>
      <c r="D13">
        <f>IF(OR(C13="",$C$6=""),"",IF(AND(C13&gt;=0.6*$C$6,C13&lt;=$C$6),1,""))</f>
        <v/>
      </c>
      <c r="E13">
        <f>IF(OR(C13="",$C$6="",$C$7=""),"",IF(C13&lt;$I$9,"Sınır değer altı (aşırı düşük)","Sınır değere uyuyor"))</f>
        <v/>
      </c>
      <c r="J13">
        <f>IF(D13=1,C13,"")</f>
        <v/>
      </c>
      <c r="K13">
        <f>IF(AND(C13&lt;&gt;"",$C$6&lt;&gt;"",$C$7&lt;&gt;""),IF(C13&gt;=$I$9,C13,""),"")</f>
        <v/>
      </c>
    </row>
    <row r="14">
      <c r="A14" t="n">
        <v>3</v>
      </c>
      <c r="B14" s="11" t="n"/>
      <c r="C14" s="4" t="n">
        <v>720000</v>
      </c>
      <c r="D14">
        <f>IF(OR(C14="",$C$6=""),"",IF(AND(C14&gt;=0.6*$C$6,C14&lt;=$C$6),1,""))</f>
        <v/>
      </c>
      <c r="E14">
        <f>IF(OR(C14="",$C$6="",$C$7=""),"",IF(C14&lt;$I$9,"Sınır değer altı (aşırı düşük)","Sınır değere uyuyor"))</f>
        <v/>
      </c>
      <c r="J14">
        <f>IF(D14=1,C14,"")</f>
        <v/>
      </c>
      <c r="K14">
        <f>IF(AND(C14&lt;&gt;"",$C$6&lt;&gt;"",$C$7&lt;&gt;""),IF(C14&gt;=$I$9,C14,""),"")</f>
        <v/>
      </c>
    </row>
    <row r="15">
      <c r="A15" t="n">
        <v>4</v>
      </c>
      <c r="B15" s="11" t="n"/>
      <c r="C15" s="4" t="n">
        <v>845500</v>
      </c>
      <c r="D15">
        <f>IF(OR(C15="",$C$6=""),"",IF(AND(C15&gt;=0.6*$C$6,C15&lt;=$C$6),1,""))</f>
        <v/>
      </c>
      <c r="E15">
        <f>IF(OR(C15="",$C$6="",$C$7=""),"",IF(C15&lt;$I$9,"Sınır değer altı (aşırı düşük)","Sınır değere uyuyor"))</f>
        <v/>
      </c>
      <c r="H15" s="3" t="inlineStr">
        <is>
          <t>2026 R katsayıları (2026/DK.D-25 · ilanı 01.02.2026 ve sonrası)</t>
        </is>
      </c>
      <c r="J15">
        <f>IF(D15=1,C15,"")</f>
        <v/>
      </c>
      <c r="K15">
        <f>IF(AND(C15&lt;&gt;"",$C$6&lt;&gt;"",$C$7&lt;&gt;""),IF(C15&gt;=$I$9,C15,""),"")</f>
        <v/>
      </c>
    </row>
    <row r="16">
      <c r="A16" t="n">
        <v>5</v>
      </c>
      <c r="B16" s="11" t="n"/>
      <c r="C16" s="4" t="n">
        <v>910000</v>
      </c>
      <c r="D16">
        <f>IF(OR(C16="",$C$6=""),"",IF(AND(C16&gt;=0.6*$C$6,C16&lt;=$C$6),1,""))</f>
        <v/>
      </c>
      <c r="E16">
        <f>IF(OR(C16="",$C$6="",$C$7=""),"",IF(C16&lt;$I$9,"Sınır değer altı (aşırı düşük)","Sınır değere uyuyor"))</f>
        <v/>
      </c>
      <c r="H16" t="inlineStr">
        <is>
          <t>Araç kiralama hizmetleri</t>
        </is>
      </c>
      <c r="I16" s="15" t="n">
        <v>0.77</v>
      </c>
      <c r="J16">
        <f>IF(D16=1,C16,"")</f>
        <v/>
      </c>
      <c r="K16">
        <f>IF(AND(C16&lt;&gt;"",$C$6&lt;&gt;"",$C$7&lt;&gt;""),IF(C16&gt;=$I$9,C16,""),"")</f>
        <v/>
      </c>
    </row>
    <row r="17">
      <c r="A17" t="n">
        <v>6</v>
      </c>
      <c r="B17" s="11" t="n"/>
      <c r="C17" s="4" t="n">
        <v>1000000</v>
      </c>
      <c r="D17">
        <f>IF(OR(C17="",$C$6=""),"",IF(AND(C17&gt;=0.6*$C$6,C17&lt;=$C$6),1,""))</f>
        <v/>
      </c>
      <c r="E17">
        <f>IF(OR(C17="",$C$6="",$C$7=""),"",IF(C17&lt;$I$9,"Sınır değer altı (aşırı düşük)","Sınır değere uyuyor"))</f>
        <v/>
      </c>
      <c r="H17" t="inlineStr">
        <is>
          <t>Bilgisayar sistemlerine yönelik hizmetler</t>
        </is>
      </c>
      <c r="I17" s="15" t="n">
        <v>0.87</v>
      </c>
      <c r="J17">
        <f>IF(D17=1,C17,"")</f>
        <v/>
      </c>
      <c r="K17">
        <f>IF(AND(C17&lt;&gt;"",$C$6&lt;&gt;"",$C$7&lt;&gt;""),IF(C17&gt;=$I$9,C17,""),"")</f>
        <v/>
      </c>
    </row>
    <row r="18">
      <c r="A18" t="n">
        <v>7</v>
      </c>
      <c r="B18" s="11" t="n"/>
      <c r="C18" s="4" t="n">
        <v>1050000</v>
      </c>
      <c r="D18">
        <f>IF(OR(C18="",$C$6=""),"",IF(AND(C18&gt;=0.6*$C$6,C18&lt;=$C$6),1,""))</f>
        <v/>
      </c>
      <c r="E18">
        <f>IF(OR(C18="",$C$6="",$C$7=""),"",IF(C18&lt;$I$9,"Sınır değer altı (aşırı düşük)","Sınır değere uyuyor"))</f>
        <v/>
      </c>
      <c r="H18" t="inlineStr">
        <is>
          <t>Malzemeli yemek hizmetleri</t>
        </is>
      </c>
      <c r="I18" s="15" t="n">
        <v>0.77</v>
      </c>
      <c r="J18">
        <f>IF(D18=1,C18,"")</f>
        <v/>
      </c>
      <c r="K18">
        <f>IF(AND(C18&lt;&gt;"",$C$6&lt;&gt;"",$C$7&lt;&gt;""),IF(C18&gt;=$I$9,C18,""),"")</f>
        <v/>
      </c>
    </row>
    <row r="19">
      <c r="A19" t="n">
        <v>8</v>
      </c>
      <c r="B19" s="11" t="n"/>
      <c r="C19" s="4" t="n"/>
      <c r="D19">
        <f>IF(OR(C19="",$C$6=""),"",IF(AND(C19&gt;=0.6*$C$6,C19&lt;=$C$6),1,""))</f>
        <v/>
      </c>
      <c r="E19">
        <f>IF(OR(C19="",$C$6="",$C$7=""),"",IF(C19&lt;$I$9,"Sınır değer altı (aşırı düşük)","Sınır değere uyuyor"))</f>
        <v/>
      </c>
      <c r="H19" t="inlineStr">
        <is>
          <t>Mühendislik hizmetleri</t>
        </is>
      </c>
      <c r="I19" s="15" t="n">
        <v>0.72</v>
      </c>
      <c r="J19">
        <f>IF(D19=1,C19,"")</f>
        <v/>
      </c>
      <c r="K19">
        <f>IF(AND(C19&lt;&gt;"",$C$6&lt;&gt;"",$C$7&lt;&gt;""),IF(C19&gt;=$I$9,C19,""),"")</f>
        <v/>
      </c>
    </row>
    <row r="20">
      <c r="A20" t="n">
        <v>9</v>
      </c>
      <c r="B20" s="11" t="n"/>
      <c r="C20" s="4" t="n"/>
      <c r="D20">
        <f>IF(OR(C20="",$C$6=""),"",IF(AND(C20&gt;=0.6*$C$6,C20&lt;=$C$6),1,""))</f>
        <v/>
      </c>
      <c r="E20">
        <f>IF(OR(C20="",$C$6="",$C$7=""),"",IF(C20&lt;$I$9,"Sınır değer altı (aşırı düşük)","Sınır değere uyuyor"))</f>
        <v/>
      </c>
      <c r="H20" t="inlineStr">
        <is>
          <t>Sigorta hizmetleri</t>
        </is>
      </c>
      <c r="I20" s="15" t="n">
        <v>0.74</v>
      </c>
      <c r="J20">
        <f>IF(D20=1,C20,"")</f>
        <v/>
      </c>
      <c r="K20">
        <f>IF(AND(C20&lt;&gt;"",$C$6&lt;&gt;"",$C$7&lt;&gt;""),IF(C20&gt;=$I$9,C20,""),"")</f>
        <v/>
      </c>
    </row>
    <row r="21">
      <c r="A21" t="n">
        <v>10</v>
      </c>
      <c r="B21" s="11" t="n"/>
      <c r="C21" s="4" t="n"/>
      <c r="D21">
        <f>IF(OR(C21="",$C$6=""),"",IF(AND(C21&gt;=0.6*$C$6,C21&lt;=$C$6),1,""))</f>
        <v/>
      </c>
      <c r="E21">
        <f>IF(OR(C21="",$C$6="",$C$7=""),"",IF(C21&lt;$I$9,"Sınır değer altı (aşırı düşük)","Sınır değere uyuyor"))</f>
        <v/>
      </c>
      <c r="H21" t="inlineStr">
        <is>
          <t>Personel / öğrenci taşıma hizmetleri</t>
        </is>
      </c>
      <c r="I21" s="15" t="n">
        <v>0.78</v>
      </c>
      <c r="J21">
        <f>IF(D21=1,C21,"")</f>
        <v/>
      </c>
      <c r="K21">
        <f>IF(AND(C21&lt;&gt;"",$C$6&lt;&gt;"",$C$7&lt;&gt;""),IF(C21&gt;=$I$9,C21,""),"")</f>
        <v/>
      </c>
    </row>
    <row r="22">
      <c r="A22" t="n">
        <v>11</v>
      </c>
      <c r="B22" s="11" t="n"/>
      <c r="C22" s="4" t="n"/>
      <c r="D22">
        <f>IF(OR(C22="",$C$6=""),"",IF(AND(C22&gt;=0.6*$C$6,C22&lt;=$C$6),1,""))</f>
        <v/>
      </c>
      <c r="E22">
        <f>IF(OR(C22="",$C$6="",$C$7=""),"",IF(C22&lt;$I$9,"Sınır değer altı (aşırı düşük)","Sınır değere uyuyor"))</f>
        <v/>
      </c>
      <c r="H22" t="inlineStr">
        <is>
          <t>Diğer hizmetler</t>
        </is>
      </c>
      <c r="I22" s="15" t="n">
        <v>0.78</v>
      </c>
      <c r="J22">
        <f>IF(D22=1,C22,"")</f>
        <v/>
      </c>
      <c r="K22">
        <f>IF(AND(C22&lt;&gt;"",$C$6&lt;&gt;"",$C$7&lt;&gt;""),IF(C22&gt;=$I$9,C22,""),"")</f>
        <v/>
      </c>
    </row>
    <row r="23">
      <c r="A23" t="n">
        <v>12</v>
      </c>
      <c r="B23" s="11" t="n"/>
      <c r="C23" s="4" t="n"/>
      <c r="D23">
        <f>IF(OR(C23="",$C$6=""),"",IF(AND(C23&gt;=0.6*$C$6,C23&lt;=$C$6),1,""))</f>
        <v/>
      </c>
      <c r="E23">
        <f>IF(OR(C23="",$C$6="",$C$7=""),"",IF(C23&lt;$I$9,"Sınır değer altı (aşırı düşük)","Sınır değere uyuyor"))</f>
        <v/>
      </c>
      <c r="J23">
        <f>IF(D23=1,C23,"")</f>
        <v/>
      </c>
      <c r="K23">
        <f>IF(AND(C23&lt;&gt;"",$C$6&lt;&gt;"",$C$7&lt;&gt;""),IF(C23&gt;=$I$9,C23,""),"")</f>
        <v/>
      </c>
    </row>
    <row r="24">
      <c r="A24" t="n">
        <v>13</v>
      </c>
      <c r="B24" s="11" t="n"/>
      <c r="C24" s="4" t="n"/>
      <c r="D24">
        <f>IF(OR(C24="",$C$6=""),"",IF(AND(C24&gt;=0.6*$C$6,C24&lt;=$C$6),1,""))</f>
        <v/>
      </c>
      <c r="E24">
        <f>IF(OR(C24="",$C$6="",$C$7=""),"",IF(C24&lt;$I$9,"Sınır değer altı (aşırı düşük)","Sınır değere uyuyor"))</f>
        <v/>
      </c>
      <c r="H24" s="2" t="inlineStr">
        <is>
          <t>Tablo her yıl Ocak sonunda güncellenir: https://ihalesinirdeger.com/r-katsayisi</t>
        </is>
      </c>
      <c r="J24">
        <f>IF(D24=1,C24,"")</f>
        <v/>
      </c>
      <c r="K24">
        <f>IF(AND(C24&lt;&gt;"",$C$6&lt;&gt;"",$C$7&lt;&gt;""),IF(C24&gt;=$I$9,C24,""),"")</f>
        <v/>
      </c>
    </row>
    <row r="25">
      <c r="A25" t="n">
        <v>14</v>
      </c>
      <c r="B25" s="11" t="n"/>
      <c r="C25" s="4" t="n"/>
      <c r="D25">
        <f>IF(OR(C25="",$C$6=""),"",IF(AND(C25&gt;=0.6*$C$6,C25&lt;=$C$6),1,""))</f>
        <v/>
      </c>
      <c r="E25">
        <f>IF(OR(C25="",$C$6="",$C$7=""),"",IF(C25&lt;$I$9,"Sınır değer altı (aşırı düşük)","Sınır değere uyuyor"))</f>
        <v/>
      </c>
      <c r="J25">
        <f>IF(D25=1,C25,"")</f>
        <v/>
      </c>
      <c r="K25">
        <f>IF(AND(C25&lt;&gt;"",$C$6&lt;&gt;"",$C$7&lt;&gt;""),IF(C25&gt;=$I$9,C25,""),"")</f>
        <v/>
      </c>
    </row>
    <row r="26">
      <c r="A26" t="n">
        <v>15</v>
      </c>
      <c r="B26" s="11" t="n"/>
      <c r="C26" s="4" t="n"/>
      <c r="D26">
        <f>IF(OR(C26="",$C$6=""),"",IF(AND(C26&gt;=0.6*$C$6,C26&lt;=$C$6),1,""))</f>
        <v/>
      </c>
      <c r="E26">
        <f>IF(OR(C26="",$C$6="",$C$7=""),"",IF(C26&lt;$I$9,"Sınır değer altı (aşırı düşük)","Sınır değere uyuyor"))</f>
        <v/>
      </c>
      <c r="J26">
        <f>IF(D26=1,C26,"")</f>
        <v/>
      </c>
      <c r="K26">
        <f>IF(AND(C26&lt;&gt;"",$C$6&lt;&gt;"",$C$7&lt;&gt;""),IF(C26&gt;=$I$9,C26,""),"")</f>
        <v/>
      </c>
    </row>
    <row r="27">
      <c r="A27" t="n">
        <v>16</v>
      </c>
      <c r="B27" s="11" t="n"/>
      <c r="C27" s="4" t="n"/>
      <c r="D27">
        <f>IF(OR(C27="",$C$6=""),"",IF(AND(C27&gt;=0.6*$C$6,C27&lt;=$C$6),1,""))</f>
        <v/>
      </c>
      <c r="E27">
        <f>IF(OR(C27="",$C$6="",$C$7=""),"",IF(C27&lt;$I$9,"Sınır değer altı (aşırı düşük)","Sınır değere uyuyor"))</f>
        <v/>
      </c>
      <c r="J27">
        <f>IF(D27=1,C27,"")</f>
        <v/>
      </c>
      <c r="K27">
        <f>IF(AND(C27&lt;&gt;"",$C$6&lt;&gt;"",$C$7&lt;&gt;""),IF(C27&gt;=$I$9,C27,""),"")</f>
        <v/>
      </c>
    </row>
    <row r="28">
      <c r="A28" t="n">
        <v>17</v>
      </c>
      <c r="B28" s="11" t="n"/>
      <c r="C28" s="4" t="n"/>
      <c r="D28">
        <f>IF(OR(C28="",$C$6=""),"",IF(AND(C28&gt;=0.6*$C$6,C28&lt;=$C$6),1,""))</f>
        <v/>
      </c>
      <c r="E28">
        <f>IF(OR(C28="",$C$6="",$C$7=""),"",IF(C28&lt;$I$9,"Sınır değer altı (aşırı düşük)","Sınır değere uyuyor"))</f>
        <v/>
      </c>
      <c r="J28">
        <f>IF(D28=1,C28,"")</f>
        <v/>
      </c>
      <c r="K28">
        <f>IF(AND(C28&lt;&gt;"",$C$6&lt;&gt;"",$C$7&lt;&gt;""),IF(C28&gt;=$I$9,C28,""),"")</f>
        <v/>
      </c>
    </row>
    <row r="29">
      <c r="A29" t="n">
        <v>18</v>
      </c>
      <c r="B29" s="11" t="n"/>
      <c r="C29" s="4" t="n"/>
      <c r="D29">
        <f>IF(OR(C29="",$C$6=""),"",IF(AND(C29&gt;=0.6*$C$6,C29&lt;=$C$6),1,""))</f>
        <v/>
      </c>
      <c r="E29">
        <f>IF(OR(C29="",$C$6="",$C$7=""),"",IF(C29&lt;$I$9,"Sınır değer altı (aşırı düşük)","Sınır değere uyuyor"))</f>
        <v/>
      </c>
      <c r="J29">
        <f>IF(D29=1,C29,"")</f>
        <v/>
      </c>
      <c r="K29">
        <f>IF(AND(C29&lt;&gt;"",$C$6&lt;&gt;"",$C$7&lt;&gt;""),IF(C29&gt;=$I$9,C29,""),"")</f>
        <v/>
      </c>
    </row>
    <row r="30">
      <c r="A30" t="n">
        <v>19</v>
      </c>
      <c r="B30" s="11" t="n"/>
      <c r="C30" s="4" t="n"/>
      <c r="D30">
        <f>IF(OR(C30="",$C$6=""),"",IF(AND(C30&gt;=0.6*$C$6,C30&lt;=$C$6),1,""))</f>
        <v/>
      </c>
      <c r="E30">
        <f>IF(OR(C30="",$C$6="",$C$7=""),"",IF(C30&lt;$I$9,"Sınır değer altı (aşırı düşük)","Sınır değere uyuyor"))</f>
        <v/>
      </c>
      <c r="J30">
        <f>IF(D30=1,C30,"")</f>
        <v/>
      </c>
      <c r="K30">
        <f>IF(AND(C30&lt;&gt;"",$C$6&lt;&gt;"",$C$7&lt;&gt;""),IF(C30&gt;=$I$9,C30,""),"")</f>
        <v/>
      </c>
    </row>
    <row r="31">
      <c r="A31" t="n">
        <v>20</v>
      </c>
      <c r="B31" s="11" t="n"/>
      <c r="C31" s="4" t="n"/>
      <c r="D31">
        <f>IF(OR(C31="",$C$6=""),"",IF(AND(C31&gt;=0.6*$C$6,C31&lt;=$C$6),1,""))</f>
        <v/>
      </c>
      <c r="E31">
        <f>IF(OR(C31="",$C$6="",$C$7=""),"",IF(C31&lt;$I$9,"Sınır değer altı (aşırı düşük)","Sınır değere uyuyor"))</f>
        <v/>
      </c>
      <c r="J31">
        <f>IF(D31=1,C31,"")</f>
        <v/>
      </c>
      <c r="K31">
        <f>IF(AND(C31&lt;&gt;"",$C$6&lt;&gt;"",$C$7&lt;&gt;""),IF(C31&gt;=$I$9,C31,""),"")</f>
        <v/>
      </c>
    </row>
    <row r="32">
      <c r="A32" t="n">
        <v>21</v>
      </c>
      <c r="B32" s="11" t="n"/>
      <c r="C32" s="4" t="n"/>
      <c r="D32">
        <f>IF(OR(C32="",$C$6=""),"",IF(AND(C32&gt;=0.6*$C$6,C32&lt;=$C$6),1,""))</f>
        <v/>
      </c>
      <c r="E32">
        <f>IF(OR(C32="",$C$6="",$C$7=""),"",IF(C32&lt;$I$9,"Sınır değer altı (aşırı düşük)","Sınır değere uyuyor"))</f>
        <v/>
      </c>
      <c r="J32">
        <f>IF(D32=1,C32,"")</f>
        <v/>
      </c>
      <c r="K32">
        <f>IF(AND(C32&lt;&gt;"",$C$6&lt;&gt;"",$C$7&lt;&gt;""),IF(C32&gt;=$I$9,C32,""),"")</f>
        <v/>
      </c>
    </row>
    <row r="33">
      <c r="A33" t="n">
        <v>22</v>
      </c>
      <c r="B33" s="11" t="n"/>
      <c r="C33" s="4" t="n"/>
      <c r="D33">
        <f>IF(OR(C33="",$C$6=""),"",IF(AND(C33&gt;=0.6*$C$6,C33&lt;=$C$6),1,""))</f>
        <v/>
      </c>
      <c r="E33">
        <f>IF(OR(C33="",$C$6="",$C$7=""),"",IF(C33&lt;$I$9,"Sınır değer altı (aşırı düşük)","Sınır değere uyuyor"))</f>
        <v/>
      </c>
      <c r="J33">
        <f>IF(D33=1,C33,"")</f>
        <v/>
      </c>
      <c r="K33">
        <f>IF(AND(C33&lt;&gt;"",$C$6&lt;&gt;"",$C$7&lt;&gt;""),IF(C33&gt;=$I$9,C33,""),"")</f>
        <v/>
      </c>
    </row>
    <row r="34">
      <c r="A34" t="n">
        <v>23</v>
      </c>
      <c r="B34" s="11" t="n"/>
      <c r="C34" s="4" t="n"/>
      <c r="D34">
        <f>IF(OR(C34="",$C$6=""),"",IF(AND(C34&gt;=0.6*$C$6,C34&lt;=$C$6),1,""))</f>
        <v/>
      </c>
      <c r="E34">
        <f>IF(OR(C34="",$C$6="",$C$7=""),"",IF(C34&lt;$I$9,"Sınır değer altı (aşırı düşük)","Sınır değere uyuyor"))</f>
        <v/>
      </c>
      <c r="J34">
        <f>IF(D34=1,C34,"")</f>
        <v/>
      </c>
      <c r="K34">
        <f>IF(AND(C34&lt;&gt;"",$C$6&lt;&gt;"",$C$7&lt;&gt;""),IF(C34&gt;=$I$9,C34,""),"")</f>
        <v/>
      </c>
    </row>
    <row r="35">
      <c r="A35" t="n">
        <v>24</v>
      </c>
      <c r="B35" s="11" t="n"/>
      <c r="C35" s="4" t="n"/>
      <c r="D35">
        <f>IF(OR(C35="",$C$6=""),"",IF(AND(C35&gt;=0.6*$C$6,C35&lt;=$C$6),1,""))</f>
        <v/>
      </c>
      <c r="E35">
        <f>IF(OR(C35="",$C$6="",$C$7=""),"",IF(C35&lt;$I$9,"Sınır değer altı (aşırı düşük)","Sınır değere uyuyor"))</f>
        <v/>
      </c>
      <c r="J35">
        <f>IF(D35=1,C35,"")</f>
        <v/>
      </c>
      <c r="K35">
        <f>IF(AND(C35&lt;&gt;"",$C$6&lt;&gt;"",$C$7&lt;&gt;""),IF(C35&gt;=$I$9,C35,""),"")</f>
        <v/>
      </c>
    </row>
    <row r="36">
      <c r="A36" t="n">
        <v>25</v>
      </c>
      <c r="B36" s="11" t="n"/>
      <c r="C36" s="4" t="n"/>
      <c r="D36">
        <f>IF(OR(C36="",$C$6=""),"",IF(AND(C36&gt;=0.6*$C$6,C36&lt;=$C$6),1,""))</f>
        <v/>
      </c>
      <c r="E36">
        <f>IF(OR(C36="",$C$6="",$C$7=""),"",IF(C36&lt;$I$9,"Sınır değer altı (aşırı düşük)","Sınır değere uyuyor"))</f>
        <v/>
      </c>
      <c r="J36">
        <f>IF(D36=1,C36,"")</f>
        <v/>
      </c>
      <c r="K36">
        <f>IF(AND(C36&lt;&gt;"",$C$6&lt;&gt;"",$C$7&lt;&gt;""),IF(C36&gt;=$I$9,C36,""),"")</f>
        <v/>
      </c>
    </row>
    <row r="37">
      <c r="A37" t="n">
        <v>26</v>
      </c>
      <c r="B37" s="11" t="n"/>
      <c r="C37" s="4" t="n"/>
      <c r="D37">
        <f>IF(OR(C37="",$C$6=""),"",IF(AND(C37&gt;=0.6*$C$6,C37&lt;=$C$6),1,""))</f>
        <v/>
      </c>
      <c r="E37">
        <f>IF(OR(C37="",$C$6="",$C$7=""),"",IF(C37&lt;$I$9,"Sınır değer altı (aşırı düşük)","Sınır değere uyuyor"))</f>
        <v/>
      </c>
      <c r="J37">
        <f>IF(D37=1,C37,"")</f>
        <v/>
      </c>
      <c r="K37">
        <f>IF(AND(C37&lt;&gt;"",$C$6&lt;&gt;"",$C$7&lt;&gt;""),IF(C37&gt;=$I$9,C37,""),"")</f>
        <v/>
      </c>
    </row>
    <row r="38">
      <c r="A38" t="n">
        <v>27</v>
      </c>
      <c r="B38" s="11" t="n"/>
      <c r="C38" s="4" t="n"/>
      <c r="D38">
        <f>IF(OR(C38="",$C$6=""),"",IF(AND(C38&gt;=0.6*$C$6,C38&lt;=$C$6),1,""))</f>
        <v/>
      </c>
      <c r="E38">
        <f>IF(OR(C38="",$C$6="",$C$7=""),"",IF(C38&lt;$I$9,"Sınır değer altı (aşırı düşük)","Sınır değere uyuyor"))</f>
        <v/>
      </c>
      <c r="J38">
        <f>IF(D38=1,C38,"")</f>
        <v/>
      </c>
      <c r="K38">
        <f>IF(AND(C38&lt;&gt;"",$C$6&lt;&gt;"",$C$7&lt;&gt;""),IF(C38&gt;=$I$9,C38,""),"")</f>
        <v/>
      </c>
    </row>
    <row r="39">
      <c r="A39" t="n">
        <v>28</v>
      </c>
      <c r="B39" s="11" t="n"/>
      <c r="C39" s="4" t="n"/>
      <c r="D39">
        <f>IF(OR(C39="",$C$6=""),"",IF(AND(C39&gt;=0.6*$C$6,C39&lt;=$C$6),1,""))</f>
        <v/>
      </c>
      <c r="E39">
        <f>IF(OR(C39="",$C$6="",$C$7=""),"",IF(C39&lt;$I$9,"Sınır değer altı (aşırı düşük)","Sınır değere uyuyor"))</f>
        <v/>
      </c>
      <c r="J39">
        <f>IF(D39=1,C39,"")</f>
        <v/>
      </c>
      <c r="K39">
        <f>IF(AND(C39&lt;&gt;"",$C$6&lt;&gt;"",$C$7&lt;&gt;""),IF(C39&gt;=$I$9,C39,""),"")</f>
        <v/>
      </c>
    </row>
    <row r="40">
      <c r="A40" t="n">
        <v>29</v>
      </c>
      <c r="B40" s="11" t="n"/>
      <c r="C40" s="4" t="n"/>
      <c r="D40">
        <f>IF(OR(C40="",$C$6=""),"",IF(AND(C40&gt;=0.6*$C$6,C40&lt;=$C$6),1,""))</f>
        <v/>
      </c>
      <c r="E40">
        <f>IF(OR(C40="",$C$6="",$C$7=""),"",IF(C40&lt;$I$9,"Sınır değer altı (aşırı düşük)","Sınır değere uyuyor"))</f>
        <v/>
      </c>
      <c r="J40">
        <f>IF(D40=1,C40,"")</f>
        <v/>
      </c>
      <c r="K40">
        <f>IF(AND(C40&lt;&gt;"",$C$6&lt;&gt;"",$C$7&lt;&gt;""),IF(C40&gt;=$I$9,C40,""),"")</f>
        <v/>
      </c>
    </row>
    <row r="41">
      <c r="A41" t="n">
        <v>30</v>
      </c>
      <c r="B41" s="11" t="n"/>
      <c r="C41" s="4" t="n"/>
      <c r="D41">
        <f>IF(OR(C41="",$C$6=""),"",IF(AND(C41&gt;=0.6*$C$6,C41&lt;=$C$6),1,""))</f>
        <v/>
      </c>
      <c r="E41">
        <f>IF(OR(C41="",$C$6="",$C$7=""),"",IF(C41&lt;$I$9,"Sınır değer altı (aşırı düşük)","Sınır değere uyuyor"))</f>
        <v/>
      </c>
      <c r="J41">
        <f>IF(D41=1,C41,"")</f>
        <v/>
      </c>
      <c r="K41">
        <f>IF(AND(C41&lt;&gt;"",$C$6&lt;&gt;"",$C$7&lt;&gt;""),IF(C41&gt;=$I$9,C41,""),"")</f>
        <v/>
      </c>
    </row>
    <row r="42">
      <c r="A42" t="n">
        <v>31</v>
      </c>
      <c r="B42" s="11" t="n"/>
      <c r="C42" s="4" t="n"/>
      <c r="D42">
        <f>IF(OR(C42="",$C$6=""),"",IF(AND(C42&gt;=0.6*$C$6,C42&lt;=$C$6),1,""))</f>
        <v/>
      </c>
      <c r="E42">
        <f>IF(OR(C42="",$C$6="",$C$7=""),"",IF(C42&lt;$I$9,"Sınır değer altı (aşırı düşük)","Sınır değere uyuyor"))</f>
        <v/>
      </c>
      <c r="J42">
        <f>IF(D42=1,C42,"")</f>
        <v/>
      </c>
      <c r="K42">
        <f>IF(AND(C42&lt;&gt;"",$C$6&lt;&gt;"",$C$7&lt;&gt;""),IF(C42&gt;=$I$9,C42,""),"")</f>
        <v/>
      </c>
    </row>
    <row r="43">
      <c r="A43" t="n">
        <v>32</v>
      </c>
      <c r="B43" s="11" t="n"/>
      <c r="C43" s="4" t="n"/>
      <c r="D43">
        <f>IF(OR(C43="",$C$6=""),"",IF(AND(C43&gt;=0.6*$C$6,C43&lt;=$C$6),1,""))</f>
        <v/>
      </c>
      <c r="E43">
        <f>IF(OR(C43="",$C$6="",$C$7=""),"",IF(C43&lt;$I$9,"Sınır değer altı (aşırı düşük)","Sınır değere uyuyor"))</f>
        <v/>
      </c>
      <c r="J43">
        <f>IF(D43=1,C43,"")</f>
        <v/>
      </c>
      <c r="K43">
        <f>IF(AND(C43&lt;&gt;"",$C$6&lt;&gt;"",$C$7&lt;&gt;""),IF(C43&gt;=$I$9,C43,""),"")</f>
        <v/>
      </c>
    </row>
    <row r="44">
      <c r="A44" t="n">
        <v>33</v>
      </c>
      <c r="B44" s="11" t="n"/>
      <c r="C44" s="4" t="n"/>
      <c r="D44">
        <f>IF(OR(C44="",$C$6=""),"",IF(AND(C44&gt;=0.6*$C$6,C44&lt;=$C$6),1,""))</f>
        <v/>
      </c>
      <c r="E44">
        <f>IF(OR(C44="",$C$6="",$C$7=""),"",IF(C44&lt;$I$9,"Sınır değer altı (aşırı düşük)","Sınır değere uyuyor"))</f>
        <v/>
      </c>
      <c r="J44">
        <f>IF(D44=1,C44,"")</f>
        <v/>
      </c>
      <c r="K44">
        <f>IF(AND(C44&lt;&gt;"",$C$6&lt;&gt;"",$C$7&lt;&gt;""),IF(C44&gt;=$I$9,C44,""),"")</f>
        <v/>
      </c>
    </row>
    <row r="45">
      <c r="A45" t="n">
        <v>34</v>
      </c>
      <c r="B45" s="11" t="n"/>
      <c r="C45" s="4" t="n"/>
      <c r="D45">
        <f>IF(OR(C45="",$C$6=""),"",IF(AND(C45&gt;=0.6*$C$6,C45&lt;=$C$6),1,""))</f>
        <v/>
      </c>
      <c r="E45">
        <f>IF(OR(C45="",$C$6="",$C$7=""),"",IF(C45&lt;$I$9,"Sınır değer altı (aşırı düşük)","Sınır değere uyuyor"))</f>
        <v/>
      </c>
      <c r="J45">
        <f>IF(D45=1,C45,"")</f>
        <v/>
      </c>
      <c r="K45">
        <f>IF(AND(C45&lt;&gt;"",$C$6&lt;&gt;"",$C$7&lt;&gt;""),IF(C45&gt;=$I$9,C45,""),"")</f>
        <v/>
      </c>
    </row>
    <row r="46">
      <c r="A46" t="n">
        <v>35</v>
      </c>
      <c r="B46" s="11" t="n"/>
      <c r="C46" s="4" t="n"/>
      <c r="D46">
        <f>IF(OR(C46="",$C$6=""),"",IF(AND(C46&gt;=0.6*$C$6,C46&lt;=$C$6),1,""))</f>
        <v/>
      </c>
      <c r="E46">
        <f>IF(OR(C46="",$C$6="",$C$7=""),"",IF(C46&lt;$I$9,"Sınır değer altı (aşırı düşük)","Sınır değere uyuyor"))</f>
        <v/>
      </c>
      <c r="J46">
        <f>IF(D46=1,C46,"")</f>
        <v/>
      </c>
      <c r="K46">
        <f>IF(AND(C46&lt;&gt;"",$C$6&lt;&gt;"",$C$7&lt;&gt;""),IF(C46&gt;=$I$9,C46,""),"")</f>
        <v/>
      </c>
    </row>
    <row r="47">
      <c r="A47" t="n">
        <v>36</v>
      </c>
      <c r="B47" s="11" t="n"/>
      <c r="C47" s="4" t="n"/>
      <c r="D47">
        <f>IF(OR(C47="",$C$6=""),"",IF(AND(C47&gt;=0.6*$C$6,C47&lt;=$C$6),1,""))</f>
        <v/>
      </c>
      <c r="E47">
        <f>IF(OR(C47="",$C$6="",$C$7=""),"",IF(C47&lt;$I$9,"Sınır değer altı (aşırı düşük)","Sınır değere uyuyor"))</f>
        <v/>
      </c>
      <c r="J47">
        <f>IF(D47=1,C47,"")</f>
        <v/>
      </c>
      <c r="K47">
        <f>IF(AND(C47&lt;&gt;"",$C$6&lt;&gt;"",$C$7&lt;&gt;""),IF(C47&gt;=$I$9,C47,""),"")</f>
        <v/>
      </c>
    </row>
    <row r="48">
      <c r="A48" t="n">
        <v>37</v>
      </c>
      <c r="B48" s="11" t="n"/>
      <c r="C48" s="4" t="n"/>
      <c r="D48">
        <f>IF(OR(C48="",$C$6=""),"",IF(AND(C48&gt;=0.6*$C$6,C48&lt;=$C$6),1,""))</f>
        <v/>
      </c>
      <c r="E48">
        <f>IF(OR(C48="",$C$6="",$C$7=""),"",IF(C48&lt;$I$9,"Sınır değer altı (aşırı düşük)","Sınır değere uyuyor"))</f>
        <v/>
      </c>
      <c r="J48">
        <f>IF(D48=1,C48,"")</f>
        <v/>
      </c>
      <c r="K48">
        <f>IF(AND(C48&lt;&gt;"",$C$6&lt;&gt;"",$C$7&lt;&gt;""),IF(C48&gt;=$I$9,C48,""),"")</f>
        <v/>
      </c>
    </row>
    <row r="49">
      <c r="A49" t="n">
        <v>38</v>
      </c>
      <c r="B49" s="11" t="n"/>
      <c r="C49" s="4" t="n"/>
      <c r="D49">
        <f>IF(OR(C49="",$C$6=""),"",IF(AND(C49&gt;=0.6*$C$6,C49&lt;=$C$6),1,""))</f>
        <v/>
      </c>
      <c r="E49">
        <f>IF(OR(C49="",$C$6="",$C$7=""),"",IF(C49&lt;$I$9,"Sınır değer altı (aşırı düşük)","Sınır değere uyuyor"))</f>
        <v/>
      </c>
      <c r="J49">
        <f>IF(D49=1,C49,"")</f>
        <v/>
      </c>
      <c r="K49">
        <f>IF(AND(C49&lt;&gt;"",$C$6&lt;&gt;"",$C$7&lt;&gt;""),IF(C49&gt;=$I$9,C49,""),"")</f>
        <v/>
      </c>
    </row>
    <row r="50">
      <c r="A50" t="n">
        <v>39</v>
      </c>
      <c r="B50" s="11" t="n"/>
      <c r="C50" s="4" t="n"/>
      <c r="D50">
        <f>IF(OR(C50="",$C$6=""),"",IF(AND(C50&gt;=0.6*$C$6,C50&lt;=$C$6),1,""))</f>
        <v/>
      </c>
      <c r="E50">
        <f>IF(OR(C50="",$C$6="",$C$7=""),"",IF(C50&lt;$I$9,"Sınır değer altı (aşırı düşük)","Sınır değere uyuyor"))</f>
        <v/>
      </c>
      <c r="J50">
        <f>IF(D50=1,C50,"")</f>
        <v/>
      </c>
      <c r="K50">
        <f>IF(AND(C50&lt;&gt;"",$C$6&lt;&gt;"",$C$7&lt;&gt;""),IF(C50&gt;=$I$9,C50,""),"")</f>
        <v/>
      </c>
    </row>
    <row r="51">
      <c r="A51" t="n">
        <v>40</v>
      </c>
      <c r="B51" s="11" t="n"/>
      <c r="C51" s="4" t="n"/>
      <c r="D51">
        <f>IF(OR(C51="",$C$6=""),"",IF(AND(C51&gt;=0.6*$C$6,C51&lt;=$C$6),1,""))</f>
        <v/>
      </c>
      <c r="E51">
        <f>IF(OR(C51="",$C$6="",$C$7=""),"",IF(C51&lt;$I$9,"Sınır değer altı (aşırı düşük)","Sınır değere uyuyor"))</f>
        <v/>
      </c>
      <c r="J51">
        <f>IF(D51=1,C51,"")</f>
        <v/>
      </c>
      <c r="K51">
        <f>IF(AND(C51&lt;&gt;"",$C$6&lt;&gt;"",$C$7&lt;&gt;""),IF(C51&gt;=$I$9,C51,""),"")</f>
        <v/>
      </c>
    </row>
    <row r="52">
      <c r="A52" t="n">
        <v>41</v>
      </c>
      <c r="B52" s="11" t="n"/>
      <c r="C52" s="4" t="n"/>
      <c r="D52">
        <f>IF(OR(C52="",$C$6=""),"",IF(AND(C52&gt;=0.6*$C$6,C52&lt;=$C$6),1,""))</f>
        <v/>
      </c>
      <c r="E52">
        <f>IF(OR(C52="",$C$6="",$C$7=""),"",IF(C52&lt;$I$9,"Sınır değer altı (aşırı düşük)","Sınır değere uyuyor"))</f>
        <v/>
      </c>
      <c r="J52">
        <f>IF(D52=1,C52,"")</f>
        <v/>
      </c>
      <c r="K52">
        <f>IF(AND(C52&lt;&gt;"",$C$6&lt;&gt;"",$C$7&lt;&gt;""),IF(C52&gt;=$I$9,C52,""),"")</f>
        <v/>
      </c>
    </row>
    <row r="53">
      <c r="A53" t="n">
        <v>42</v>
      </c>
      <c r="B53" s="11" t="n"/>
      <c r="C53" s="4" t="n"/>
      <c r="D53">
        <f>IF(OR(C53="",$C$6=""),"",IF(AND(C53&gt;=0.6*$C$6,C53&lt;=$C$6),1,""))</f>
        <v/>
      </c>
      <c r="E53">
        <f>IF(OR(C53="",$C$6="",$C$7=""),"",IF(C53&lt;$I$9,"Sınır değer altı (aşırı düşük)","Sınır değere uyuyor"))</f>
        <v/>
      </c>
      <c r="J53">
        <f>IF(D53=1,C53,"")</f>
        <v/>
      </c>
      <c r="K53">
        <f>IF(AND(C53&lt;&gt;"",$C$6&lt;&gt;"",$C$7&lt;&gt;""),IF(C53&gt;=$I$9,C53,""),"")</f>
        <v/>
      </c>
    </row>
    <row r="54">
      <c r="A54" t="n">
        <v>43</v>
      </c>
      <c r="B54" s="11" t="n"/>
      <c r="C54" s="4" t="n"/>
      <c r="D54">
        <f>IF(OR(C54="",$C$6=""),"",IF(AND(C54&gt;=0.6*$C$6,C54&lt;=$C$6),1,""))</f>
        <v/>
      </c>
      <c r="E54">
        <f>IF(OR(C54="",$C$6="",$C$7=""),"",IF(C54&lt;$I$9,"Sınır değer altı (aşırı düşük)","Sınır değere uyuyor"))</f>
        <v/>
      </c>
      <c r="J54">
        <f>IF(D54=1,C54,"")</f>
        <v/>
      </c>
      <c r="K54">
        <f>IF(AND(C54&lt;&gt;"",$C$6&lt;&gt;"",$C$7&lt;&gt;""),IF(C54&gt;=$I$9,C54,""),"")</f>
        <v/>
      </c>
    </row>
    <row r="55">
      <c r="A55" t="n">
        <v>44</v>
      </c>
      <c r="B55" s="11" t="n"/>
      <c r="C55" s="4" t="n"/>
      <c r="D55">
        <f>IF(OR(C55="",$C$6=""),"",IF(AND(C55&gt;=0.6*$C$6,C55&lt;=$C$6),1,""))</f>
        <v/>
      </c>
      <c r="E55">
        <f>IF(OR(C55="",$C$6="",$C$7=""),"",IF(C55&lt;$I$9,"Sınır değer altı (aşırı düşük)","Sınır değere uyuyor"))</f>
        <v/>
      </c>
      <c r="J55">
        <f>IF(D55=1,C55,"")</f>
        <v/>
      </c>
      <c r="K55">
        <f>IF(AND(C55&lt;&gt;"",$C$6&lt;&gt;"",$C$7&lt;&gt;""),IF(C55&gt;=$I$9,C55,""),"")</f>
        <v/>
      </c>
    </row>
    <row r="56">
      <c r="A56" t="n">
        <v>45</v>
      </c>
      <c r="B56" s="11" t="n"/>
      <c r="C56" s="4" t="n"/>
      <c r="D56">
        <f>IF(OR(C56="",$C$6=""),"",IF(AND(C56&gt;=0.6*$C$6,C56&lt;=$C$6),1,""))</f>
        <v/>
      </c>
      <c r="E56">
        <f>IF(OR(C56="",$C$6="",$C$7=""),"",IF(C56&lt;$I$9,"Sınır değer altı (aşırı düşük)","Sınır değere uyuyor"))</f>
        <v/>
      </c>
      <c r="J56">
        <f>IF(D56=1,C56,"")</f>
        <v/>
      </c>
      <c r="K56">
        <f>IF(AND(C56&lt;&gt;"",$C$6&lt;&gt;"",$C$7&lt;&gt;""),IF(C56&gt;=$I$9,C56,""),"")</f>
        <v/>
      </c>
    </row>
    <row r="57">
      <c r="A57" t="n">
        <v>46</v>
      </c>
      <c r="B57" s="11" t="n"/>
      <c r="C57" s="4" t="n"/>
      <c r="D57">
        <f>IF(OR(C57="",$C$6=""),"",IF(AND(C57&gt;=0.6*$C$6,C57&lt;=$C$6),1,""))</f>
        <v/>
      </c>
      <c r="E57">
        <f>IF(OR(C57="",$C$6="",$C$7=""),"",IF(C57&lt;$I$9,"Sınır değer altı (aşırı düşük)","Sınır değere uyuyor"))</f>
        <v/>
      </c>
      <c r="J57">
        <f>IF(D57=1,C57,"")</f>
        <v/>
      </c>
      <c r="K57">
        <f>IF(AND(C57&lt;&gt;"",$C$6&lt;&gt;"",$C$7&lt;&gt;""),IF(C57&gt;=$I$9,C57,""),"")</f>
        <v/>
      </c>
    </row>
    <row r="58">
      <c r="A58" t="n">
        <v>47</v>
      </c>
      <c r="B58" s="11" t="n"/>
      <c r="C58" s="4" t="n"/>
      <c r="D58">
        <f>IF(OR(C58="",$C$6=""),"",IF(AND(C58&gt;=0.6*$C$6,C58&lt;=$C$6),1,""))</f>
        <v/>
      </c>
      <c r="E58">
        <f>IF(OR(C58="",$C$6="",$C$7=""),"",IF(C58&lt;$I$9,"Sınır değer altı (aşırı düşük)","Sınır değere uyuyor"))</f>
        <v/>
      </c>
      <c r="J58">
        <f>IF(D58=1,C58,"")</f>
        <v/>
      </c>
      <c r="K58">
        <f>IF(AND(C58&lt;&gt;"",$C$6&lt;&gt;"",$C$7&lt;&gt;""),IF(C58&gt;=$I$9,C58,""),"")</f>
        <v/>
      </c>
    </row>
    <row r="59">
      <c r="A59" t="n">
        <v>48</v>
      </c>
      <c r="B59" s="11" t="n"/>
      <c r="C59" s="4" t="n"/>
      <c r="D59">
        <f>IF(OR(C59="",$C$6=""),"",IF(AND(C59&gt;=0.6*$C$6,C59&lt;=$C$6),1,""))</f>
        <v/>
      </c>
      <c r="E59">
        <f>IF(OR(C59="",$C$6="",$C$7=""),"",IF(C59&lt;$I$9,"Sınır değer altı (aşırı düşük)","Sınır değere uyuyor"))</f>
        <v/>
      </c>
      <c r="J59">
        <f>IF(D59=1,C59,"")</f>
        <v/>
      </c>
      <c r="K59">
        <f>IF(AND(C59&lt;&gt;"",$C$6&lt;&gt;"",$C$7&lt;&gt;""),IF(C59&gt;=$I$9,C59,""),"")</f>
        <v/>
      </c>
    </row>
    <row r="60">
      <c r="A60" t="n">
        <v>49</v>
      </c>
      <c r="B60" s="11" t="n"/>
      <c r="C60" s="4" t="n"/>
      <c r="D60">
        <f>IF(OR(C60="",$C$6=""),"",IF(AND(C60&gt;=0.6*$C$6,C60&lt;=$C$6),1,""))</f>
        <v/>
      </c>
      <c r="E60">
        <f>IF(OR(C60="",$C$6="",$C$7=""),"",IF(C60&lt;$I$9,"Sınır değer altı (aşırı düşük)","Sınır değere uyuyor"))</f>
        <v/>
      </c>
      <c r="J60">
        <f>IF(D60=1,C60,"")</f>
        <v/>
      </c>
      <c r="K60">
        <f>IF(AND(C60&lt;&gt;"",$C$6&lt;&gt;"",$C$7&lt;&gt;""),IF(C60&gt;=$I$9,C60,""),"")</f>
        <v/>
      </c>
    </row>
    <row r="61">
      <c r="A61" t="n">
        <v>50</v>
      </c>
      <c r="B61" s="11" t="n"/>
      <c r="C61" s="4" t="n"/>
      <c r="D61">
        <f>IF(OR(C61="",$C$6=""),"",IF(AND(C61&gt;=0.6*$C$6,C61&lt;=$C$6),1,""))</f>
        <v/>
      </c>
      <c r="E61">
        <f>IF(OR(C61="",$C$6="",$C$7=""),"",IF(C61&lt;$I$9,"Sınır değer altı (aşırı düşük)","Sınır değere uyuyor"))</f>
        <v/>
      </c>
      <c r="J61">
        <f>IF(D61=1,C61,"")</f>
        <v/>
      </c>
      <c r="K61">
        <f>IF(AND(C61&lt;&gt;"",$C$6&lt;&gt;"",$C$7&lt;&gt;""),IF(C61&gt;=$I$9,C61,""),"")</f>
        <v/>
      </c>
    </row>
  </sheetData>
  <dataValidations count="1">
    <dataValidation sqref="C7" showDropDown="0" showInputMessage="0" showErrorMessage="0" allowBlank="0" errorTitle="R katsayısı" error="R katsayısı 0 ile 1 arasında olmalıdır (ör. 0,78)." type="decimal" operator="between">
      <formula1>0.01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2026-10-01T12:25:25Z</dcterms:created>
  <dcterms:modified xmlns:dcterms="http://purl.org/dc/terms/" xmlns:xsi="http://www.w3.org/2001/XMLSchema-instance" xsi:type="dcterms:W3CDTF">2026-10-01T12:25:25Z</dcterms:modified>
</cp:coreProperties>
</file>